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780" windowWidth="19440" windowHeight="10590" tabRatio="796" activeTab="10"/>
  </bookViews>
  <sheets>
    <sheet name="1Ф" sheetId="1" r:id="rId1"/>
    <sheet name="2 Осв" sheetId="2" r:id="rId2"/>
    <sheet name="3 ОС" sheetId="3" r:id="rId3"/>
    <sheet name="4 Пп" sheetId="4" r:id="rId4"/>
    <sheet name="5Вв" sheetId="5" r:id="rId5"/>
    <sheet name="6Вы" sheetId="6" r:id="rId6"/>
    <sheet name="7Кпкз" sheetId="7" r:id="rId7"/>
    <sheet name="8Расш" sheetId="8" r:id="rId8"/>
    <sheet name="9Фп" sheetId="9" r:id="rId9"/>
    <sheet name="10квФ" sheetId="10" r:id="rId10"/>
    <sheet name="11кв истч" sheetId="11" r:id="rId11"/>
    <sheet name="12квОсв" sheetId="12" r:id="rId12"/>
    <sheet name="13квОС" sheetId="13" r:id="rId13"/>
    <sheet name="14квПп" sheetId="14" r:id="rId14"/>
    <sheet name="15квВв" sheetId="15" r:id="rId15"/>
    <sheet name="16квВы" sheetId="16" r:id="rId16"/>
    <sheet name="17квЭт" sheetId="17" r:id="rId17"/>
    <sheet name="18квКпкз" sheetId="18" r:id="rId18"/>
    <sheet name="19квРасш" sheetId="19" r:id="rId19"/>
    <sheet name="20квФп" sheetId="20" r:id="rId20"/>
  </sheets>
  <externalReferences>
    <externalReference r:id="rId21"/>
  </externalReferences>
  <definedNames>
    <definedName name="Z_500C2F4F_1743_499A_A051_20565DBF52B2_.wvu.PrintArea" localSheetId="9" hidden="1">'10квФ'!$A$1:$T$67</definedName>
    <definedName name="Z_500C2F4F_1743_499A_A051_20565DBF52B2_.wvu.PrintArea" localSheetId="10" hidden="1">'11кв истч'!$A$1:$X$66</definedName>
    <definedName name="Z_500C2F4F_1743_499A_A051_20565DBF52B2_.wvu.PrintArea" localSheetId="11" hidden="1">'12квОсв'!$A$1:$V$66</definedName>
    <definedName name="Z_500C2F4F_1743_499A_A051_20565DBF52B2_.wvu.PrintArea" localSheetId="12" hidden="1">'13квОС'!$A$1:$CA$66</definedName>
    <definedName name="Z_500C2F4F_1743_499A_A051_20565DBF52B2_.wvu.PrintArea" localSheetId="13" hidden="1">'14квПп'!$A$1:$AH$68</definedName>
    <definedName name="Z_500C2F4F_1743_499A_A051_20565DBF52B2_.wvu.PrintArea" localSheetId="14" hidden="1">'15квВв'!$A$1:$CD$68</definedName>
    <definedName name="Z_500C2F4F_1743_499A_A051_20565DBF52B2_.wvu.PrintArea" localSheetId="15" hidden="1">'16квВы'!$A$1:$BH$66</definedName>
    <definedName name="Z_500C2F4F_1743_499A_A051_20565DBF52B2_.wvu.PrintArea" localSheetId="16" hidden="1">'17квЭт'!$A$1:$BC$66</definedName>
    <definedName name="Z_500C2F4F_1743_499A_A051_20565DBF52B2_.wvu.PrintArea" localSheetId="17" hidden="1">'18квКпкз'!$A$1:$AS$66</definedName>
    <definedName name="Z_500C2F4F_1743_499A_A051_20565DBF52B2_.wvu.PrintArea" localSheetId="18" hidden="1">'19квРасш'!$A$1:$M$66</definedName>
    <definedName name="Z_500C2F4F_1743_499A_A051_20565DBF52B2_.wvu.PrintArea" localSheetId="0" hidden="1">'1Ф'!$A$1:$AC$68</definedName>
    <definedName name="Z_500C2F4F_1743_499A_A051_20565DBF52B2_.wvu.PrintArea" localSheetId="1" hidden="1">'2 Осв'!$A$1:$U$68</definedName>
    <definedName name="Z_500C2F4F_1743_499A_A051_20565DBF52B2_.wvu.PrintArea" localSheetId="19" hidden="1">'20квФп'!$A$1:$H$459</definedName>
    <definedName name="Z_500C2F4F_1743_499A_A051_20565DBF52B2_.wvu.PrintArea" localSheetId="2" hidden="1">'3 ОС'!$A$1:$W$69</definedName>
    <definedName name="Z_500C2F4F_1743_499A_A051_20565DBF52B2_.wvu.PrintArea" localSheetId="3" hidden="1">'4 Пп'!$A$1:$X$68</definedName>
    <definedName name="Z_500C2F4F_1743_499A_A051_20565DBF52B2_.wvu.PrintArea" localSheetId="4" hidden="1">'5Вв'!$A$1:$AA$68</definedName>
    <definedName name="Z_500C2F4F_1743_499A_A051_20565DBF52B2_.wvu.PrintArea" localSheetId="5" hidden="1">'6Вы'!$A$1:$U$66</definedName>
    <definedName name="Z_500C2F4F_1743_499A_A051_20565DBF52B2_.wvu.PrintArea" localSheetId="6" hidden="1">'7Кпкз'!$A$1:$AS$69</definedName>
    <definedName name="Z_500C2F4F_1743_499A_A051_20565DBF52B2_.wvu.PrintArea" localSheetId="7" hidden="1">'8Расш'!$A$1:$M$66</definedName>
    <definedName name="Z_500C2F4F_1743_499A_A051_20565DBF52B2_.wvu.PrintArea" localSheetId="8" hidden="1">'9Фп'!$A$1:$H$459</definedName>
    <definedName name="_xlnm.Print_Area" localSheetId="9">'10квФ'!$A$1:$T$74</definedName>
    <definedName name="_xlnm.Print_Area" localSheetId="10">'11кв истч'!$A$1:$X$74</definedName>
    <definedName name="_xlnm.Print_Area" localSheetId="11">'12квОсв'!$A$1:$V$73</definedName>
    <definedName name="_xlnm.Print_Area" localSheetId="12">'13квОС'!$A$1:$CA$73</definedName>
    <definedName name="_xlnm.Print_Area" localSheetId="13">'14квПп'!$A$1:$AH$73</definedName>
    <definedName name="_xlnm.Print_Area" localSheetId="14">'15квВв'!$A$1:$CD$73</definedName>
    <definedName name="_xlnm.Print_Area" localSheetId="15">'16квВы'!$A$1:$BH$74</definedName>
    <definedName name="_xlnm.Print_Area" localSheetId="16">'17квЭт'!$A$1:$BC$72</definedName>
    <definedName name="_xlnm.Print_Area" localSheetId="17">'18квКпкз'!$A$1:$AS$72</definedName>
    <definedName name="_xlnm.Print_Area" localSheetId="18">'19квРасш'!$A$1:$M$71</definedName>
    <definedName name="_xlnm.Print_Area" localSheetId="0">'1Ф'!$A$1:$AC$75</definedName>
    <definedName name="_xlnm.Print_Area" localSheetId="1">'2 Осв'!$A$1:$U$73</definedName>
    <definedName name="_xlnm.Print_Area" localSheetId="19">'20квФп'!$A$1:$H$463</definedName>
    <definedName name="_xlnm.Print_Area" localSheetId="2">'3 ОС'!$A$1:$W$74</definedName>
    <definedName name="_xlnm.Print_Area" localSheetId="3">'4 Пп'!$A$1:$X$71</definedName>
    <definedName name="_xlnm.Print_Area" localSheetId="4">'5Вв'!$A$1:$AA$72</definedName>
    <definedName name="_xlnm.Print_Area" localSheetId="5">'6Вы'!$A$1:$U$73</definedName>
    <definedName name="_xlnm.Print_Area" localSheetId="6">'7Кпкз'!$A$1:$AS$73</definedName>
    <definedName name="_xlnm.Print_Area" localSheetId="7">'8Расш'!$A$1:$M$69</definedName>
    <definedName name="_xlnm.Print_Area" localSheetId="8">'9Фп'!$A$1:$H$463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G46" i="11" l="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45" i="11"/>
  <c r="G44" i="11"/>
  <c r="G27" i="11"/>
  <c r="G21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46" i="11"/>
  <c r="I45" i="11"/>
  <c r="I44" i="11"/>
  <c r="I27" i="11"/>
  <c r="I21" i="11"/>
  <c r="L21" i="11"/>
  <c r="L27" i="11"/>
  <c r="L44" i="11"/>
  <c r="AR46" i="17" l="1"/>
  <c r="AR50" i="17"/>
  <c r="AR49" i="17"/>
  <c r="AR48" i="17" s="1"/>
  <c r="AR44" i="17" s="1"/>
  <c r="AR43" i="17" s="1"/>
  <c r="AR26" i="17" s="1"/>
  <c r="AR20" i="17" s="1"/>
  <c r="AO20" i="17" s="1"/>
  <c r="AP20" i="17"/>
  <c r="AP26" i="17"/>
  <c r="AP43" i="17"/>
  <c r="AP49" i="17"/>
  <c r="AP48" i="17"/>
  <c r="AP44" i="17" s="1"/>
  <c r="AP53" i="17"/>
  <c r="AP52" i="17"/>
  <c r="AP51" i="17" s="1"/>
  <c r="AP50" i="17"/>
  <c r="F53" i="17"/>
  <c r="F52" i="17"/>
  <c r="F51" i="17"/>
  <c r="F50" i="17"/>
  <c r="F49" i="17"/>
  <c r="F48" i="17"/>
  <c r="F47" i="17"/>
  <c r="F46" i="17"/>
  <c r="F45" i="17"/>
  <c r="F44" i="17"/>
  <c r="F43" i="17"/>
  <c r="F42" i="17"/>
  <c r="F41" i="17"/>
  <c r="F40" i="17"/>
  <c r="F39" i="17"/>
  <c r="F38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0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0" i="17"/>
  <c r="D51" i="17"/>
  <c r="G51" i="17"/>
  <c r="H51" i="17"/>
  <c r="I51" i="17"/>
  <c r="J51" i="17"/>
  <c r="K51" i="17"/>
  <c r="L51" i="17"/>
  <c r="M51" i="17"/>
  <c r="N51" i="17"/>
  <c r="O51" i="17"/>
  <c r="D48" i="17"/>
  <c r="G48" i="17"/>
  <c r="H48" i="17"/>
  <c r="I48" i="17"/>
  <c r="J48" i="17"/>
  <c r="K48" i="17"/>
  <c r="L48" i="17"/>
  <c r="M48" i="17"/>
  <c r="N48" i="17"/>
  <c r="O48" i="17"/>
  <c r="H49" i="17"/>
  <c r="H50" i="17"/>
  <c r="O52" i="17" l="1"/>
  <c r="O53" i="17"/>
  <c r="O47" i="17"/>
  <c r="O44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P20" i="17"/>
  <c r="P43" i="17"/>
  <c r="P44" i="17"/>
  <c r="O49" i="17"/>
  <c r="O50" i="17"/>
  <c r="P48" i="17"/>
  <c r="P47" i="17" s="1"/>
  <c r="P51" i="17"/>
  <c r="R63" i="17" l="1"/>
  <c r="R60" i="17"/>
  <c r="R57" i="17"/>
  <c r="R54" i="17"/>
  <c r="R51" i="17"/>
  <c r="R48" i="17"/>
  <c r="L50" i="10"/>
  <c r="M49" i="12"/>
  <c r="L49" i="12"/>
  <c r="L48" i="12" s="1"/>
  <c r="M48" i="12"/>
  <c r="M51" i="12"/>
  <c r="L51" i="12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21" i="11"/>
  <c r="J66" i="1"/>
  <c r="R47" i="17" l="1"/>
  <c r="R44" i="17" s="1"/>
  <c r="R43" i="17" s="1"/>
  <c r="R26" i="17" s="1"/>
  <c r="R20" i="17" s="1"/>
  <c r="L47" i="12"/>
  <c r="L44" i="12" s="1"/>
  <c r="L43" i="12" s="1"/>
  <c r="L26" i="12" s="1"/>
  <c r="L20" i="12" s="1"/>
  <c r="M47" i="12"/>
  <c r="M44" i="12" s="1"/>
  <c r="M43" i="12" s="1"/>
  <c r="M26" i="12" s="1"/>
  <c r="M20" i="12" s="1"/>
  <c r="O20" i="17" l="1"/>
  <c r="Q46" i="10"/>
  <c r="Q54" i="10"/>
  <c r="Q58" i="10"/>
  <c r="Q62" i="10"/>
  <c r="Q66" i="10"/>
  <c r="Q20" i="10"/>
  <c r="Q21" i="10"/>
  <c r="Q22" i="10"/>
  <c r="Q23" i="10"/>
  <c r="Q24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39" i="10"/>
  <c r="Q40" i="10"/>
  <c r="Q41" i="10"/>
  <c r="Q42" i="10"/>
  <c r="Q43" i="10"/>
  <c r="Q47" i="10"/>
  <c r="Q51" i="10"/>
  <c r="Q52" i="10"/>
  <c r="Q53" i="10"/>
  <c r="Q55" i="10"/>
  <c r="Q56" i="10"/>
  <c r="Q57" i="10"/>
  <c r="Q59" i="10"/>
  <c r="Q60" i="10"/>
  <c r="Q61" i="10"/>
  <c r="Q63" i="10"/>
  <c r="Q64" i="10"/>
  <c r="Q65" i="10"/>
  <c r="Q67" i="10"/>
  <c r="I44" i="10"/>
  <c r="I25" i="10" s="1"/>
  <c r="I19" i="10" s="1"/>
  <c r="J45" i="10"/>
  <c r="I45" i="10"/>
  <c r="H47" i="10"/>
  <c r="H20" i="10" l="1"/>
  <c r="H21" i="10"/>
  <c r="H22" i="10"/>
  <c r="H23" i="10"/>
  <c r="H24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I49" i="10"/>
  <c r="I48" i="10" s="1"/>
  <c r="J49" i="10"/>
  <c r="J48" i="10" s="1"/>
  <c r="L49" i="10"/>
  <c r="L48" i="10" s="1"/>
  <c r="L45" i="10" s="1"/>
  <c r="L44" i="10" s="1"/>
  <c r="L25" i="10" s="1"/>
  <c r="L19" i="10" s="1"/>
  <c r="I50" i="10"/>
  <c r="K50" i="10"/>
  <c r="K49" i="10" s="1"/>
  <c r="I51" i="10"/>
  <c r="K51" i="10"/>
  <c r="J55" i="10"/>
  <c r="L55" i="10"/>
  <c r="H55" i="10" s="1"/>
  <c r="I56" i="10"/>
  <c r="I55" i="10" s="1"/>
  <c r="K56" i="10"/>
  <c r="I57" i="10"/>
  <c r="K57" i="10"/>
  <c r="K55" i="10" s="1"/>
  <c r="J58" i="10"/>
  <c r="L58" i="10"/>
  <c r="H58" i="10" s="1"/>
  <c r="I59" i="10"/>
  <c r="I58" i="10" s="1"/>
  <c r="K59" i="10"/>
  <c r="I60" i="10"/>
  <c r="K60" i="10"/>
  <c r="K58" i="10" s="1"/>
  <c r="J61" i="10"/>
  <c r="L61" i="10"/>
  <c r="H61" i="10" s="1"/>
  <c r="I62" i="10"/>
  <c r="I61" i="10" s="1"/>
  <c r="K62" i="10"/>
  <c r="I63" i="10"/>
  <c r="K63" i="10"/>
  <c r="K61" i="10" s="1"/>
  <c r="J64" i="10"/>
  <c r="L64" i="10"/>
  <c r="I65" i="10"/>
  <c r="I64" i="10" s="1"/>
  <c r="K65" i="10"/>
  <c r="I66" i="10"/>
  <c r="K66" i="10"/>
  <c r="K64" i="10" s="1"/>
  <c r="I52" i="10"/>
  <c r="K52" i="10"/>
  <c r="L52" i="10"/>
  <c r="H52" i="10" s="1"/>
  <c r="J52" i="10"/>
  <c r="K67" i="10"/>
  <c r="K54" i="10"/>
  <c r="K53" i="10"/>
  <c r="K47" i="10"/>
  <c r="K46" i="10"/>
  <c r="I46" i="10"/>
  <c r="I47" i="10"/>
  <c r="I53" i="10"/>
  <c r="I54" i="10"/>
  <c r="I67" i="10"/>
  <c r="H46" i="10"/>
  <c r="H50" i="10"/>
  <c r="H51" i="10"/>
  <c r="H53" i="10"/>
  <c r="H54" i="10"/>
  <c r="H59" i="10"/>
  <c r="H60" i="10"/>
  <c r="H62" i="10"/>
  <c r="H63" i="10"/>
  <c r="H64" i="10"/>
  <c r="H65" i="10"/>
  <c r="H66" i="10"/>
  <c r="H67" i="10"/>
  <c r="H45" i="10"/>
  <c r="Q45" i="10" s="1"/>
  <c r="H49" i="10" l="1"/>
  <c r="Q49" i="10" s="1"/>
  <c r="Q50" i="10"/>
  <c r="K48" i="10"/>
  <c r="K45" i="10" s="1"/>
  <c r="K44" i="10" s="1"/>
  <c r="K25" i="10" s="1"/>
  <c r="K19" i="10" s="1"/>
  <c r="H48" i="10"/>
  <c r="Q48" i="10" s="1"/>
  <c r="F408" i="20"/>
  <c r="G408" i="20" s="1"/>
  <c r="E399" i="20"/>
  <c r="F399" i="20" s="1"/>
  <c r="G399" i="20" s="1"/>
  <c r="D399" i="20"/>
  <c r="G389" i="20"/>
  <c r="F389" i="20"/>
  <c r="E375" i="20"/>
  <c r="F375" i="20" s="1"/>
  <c r="G375" i="20" s="1"/>
  <c r="D375" i="20"/>
  <c r="E374" i="20"/>
  <c r="F374" i="20" s="1"/>
  <c r="G374" i="20" s="1"/>
  <c r="D374" i="20"/>
  <c r="E373" i="20"/>
  <c r="F373" i="20" s="1"/>
  <c r="G373" i="20" s="1"/>
  <c r="D373" i="20"/>
  <c r="D370" i="20"/>
  <c r="F367" i="20"/>
  <c r="G367" i="20" s="1"/>
  <c r="F354" i="20"/>
  <c r="G354" i="20" s="1"/>
  <c r="F352" i="20"/>
  <c r="G352" i="20" s="1"/>
  <c r="E336" i="20"/>
  <c r="D336" i="20"/>
  <c r="F336" i="20" s="1"/>
  <c r="G336" i="20" s="1"/>
  <c r="F330" i="20"/>
  <c r="G330" i="20" s="1"/>
  <c r="F329" i="20"/>
  <c r="G329" i="20" s="1"/>
  <c r="F313" i="20"/>
  <c r="G313" i="20" s="1"/>
  <c r="F305" i="20"/>
  <c r="G305" i="20" s="1"/>
  <c r="E305" i="20"/>
  <c r="D305" i="20"/>
  <c r="F303" i="20"/>
  <c r="G303" i="20" s="1"/>
  <c r="F297" i="20"/>
  <c r="G297" i="20" s="1"/>
  <c r="F295" i="20"/>
  <c r="G295" i="20" s="1"/>
  <c r="F293" i="20"/>
  <c r="G293" i="20" s="1"/>
  <c r="F289" i="20"/>
  <c r="G289" i="20" s="1"/>
  <c r="F288" i="20"/>
  <c r="G287" i="20"/>
  <c r="F287" i="20"/>
  <c r="E286" i="20"/>
  <c r="F286" i="20" s="1"/>
  <c r="G286" i="20" s="1"/>
  <c r="D286" i="20"/>
  <c r="E283" i="20"/>
  <c r="F283" i="20" s="1"/>
  <c r="G283" i="20" s="1"/>
  <c r="D283" i="20"/>
  <c r="G281" i="20"/>
  <c r="F281" i="20"/>
  <c r="F271" i="20"/>
  <c r="G271" i="20" s="1"/>
  <c r="E254" i="20"/>
  <c r="F254" i="20" s="1"/>
  <c r="G254" i="20" s="1"/>
  <c r="D254" i="20"/>
  <c r="G251" i="20"/>
  <c r="F251" i="20"/>
  <c r="E248" i="20"/>
  <c r="F248" i="20" s="1"/>
  <c r="G248" i="20" s="1"/>
  <c r="D248" i="20"/>
  <c r="F237" i="20"/>
  <c r="G237" i="20" s="1"/>
  <c r="F236" i="20"/>
  <c r="G236" i="20" s="1"/>
  <c r="E236" i="20"/>
  <c r="D236" i="20"/>
  <c r="F235" i="20"/>
  <c r="G235" i="20" s="1"/>
  <c r="E235" i="20"/>
  <c r="D235" i="20"/>
  <c r="F225" i="20"/>
  <c r="G225" i="20" s="1"/>
  <c r="E224" i="20"/>
  <c r="E222" i="20" s="1"/>
  <c r="D224" i="20"/>
  <c r="D222" i="20" s="1"/>
  <c r="F223" i="20"/>
  <c r="G223" i="20" s="1"/>
  <c r="F219" i="20"/>
  <c r="G219" i="20" s="1"/>
  <c r="E210" i="20"/>
  <c r="F210" i="20" s="1"/>
  <c r="G210" i="20" s="1"/>
  <c r="D210" i="20"/>
  <c r="D244" i="20" s="1"/>
  <c r="D243" i="20" s="1"/>
  <c r="D202" i="20"/>
  <c r="F202" i="20" s="1"/>
  <c r="G202" i="20" s="1"/>
  <c r="G201" i="20"/>
  <c r="F201" i="20"/>
  <c r="F200" i="20"/>
  <c r="G200" i="20" s="1"/>
  <c r="G199" i="20"/>
  <c r="F199" i="20"/>
  <c r="F198" i="20"/>
  <c r="G198" i="20" s="1"/>
  <c r="G197" i="20"/>
  <c r="F197" i="20"/>
  <c r="F196" i="20"/>
  <c r="G196" i="20" s="1"/>
  <c r="G195" i="20"/>
  <c r="F195" i="20"/>
  <c r="F194" i="20"/>
  <c r="G194" i="20" s="1"/>
  <c r="G192" i="20"/>
  <c r="F192" i="20"/>
  <c r="F189" i="20"/>
  <c r="G189" i="20" s="1"/>
  <c r="G188" i="20"/>
  <c r="F188" i="20"/>
  <c r="E187" i="20"/>
  <c r="F187" i="20" s="1"/>
  <c r="G187" i="20" s="1"/>
  <c r="D187" i="20"/>
  <c r="E185" i="20"/>
  <c r="F185" i="20" s="1"/>
  <c r="G185" i="20" s="1"/>
  <c r="D185" i="20"/>
  <c r="F184" i="20"/>
  <c r="G184" i="20" s="1"/>
  <c r="G176" i="20"/>
  <c r="G167" i="20" s="1"/>
  <c r="F176" i="20"/>
  <c r="F167" i="20"/>
  <c r="E167" i="20"/>
  <c r="E242" i="20" s="1"/>
  <c r="D167" i="20"/>
  <c r="D242" i="20" s="1"/>
  <c r="F164" i="20"/>
  <c r="G164" i="20" s="1"/>
  <c r="E163" i="20"/>
  <c r="D163" i="20"/>
  <c r="G162" i="20"/>
  <c r="F162" i="20"/>
  <c r="E161" i="20"/>
  <c r="F161" i="20" s="1"/>
  <c r="G161" i="20" s="1"/>
  <c r="D161" i="20"/>
  <c r="F155" i="20"/>
  <c r="G155" i="20" s="1"/>
  <c r="G148" i="20"/>
  <c r="F148" i="20"/>
  <c r="E148" i="20"/>
  <c r="D148" i="20"/>
  <c r="G138" i="20"/>
  <c r="F138" i="20"/>
  <c r="E138" i="20"/>
  <c r="D138" i="20"/>
  <c r="G133" i="20"/>
  <c r="F133" i="20"/>
  <c r="F124" i="20"/>
  <c r="G124" i="20" s="1"/>
  <c r="G118" i="20"/>
  <c r="F118" i="20"/>
  <c r="F108" i="20"/>
  <c r="G108" i="20" s="1"/>
  <c r="G107" i="20"/>
  <c r="F107" i="20"/>
  <c r="E106" i="20"/>
  <c r="F106" i="20" s="1"/>
  <c r="G106" i="20" s="1"/>
  <c r="D106" i="20"/>
  <c r="F105" i="20"/>
  <c r="G105" i="20" s="1"/>
  <c r="G104" i="20"/>
  <c r="F104" i="20"/>
  <c r="E103" i="20"/>
  <c r="F103" i="20" s="1"/>
  <c r="G103" i="20" s="1"/>
  <c r="D103" i="20"/>
  <c r="F102" i="20"/>
  <c r="G102" i="20" s="1"/>
  <c r="F101" i="20"/>
  <c r="F100" i="20"/>
  <c r="E100" i="20"/>
  <c r="D100" i="20"/>
  <c r="G99" i="20"/>
  <c r="F99" i="20"/>
  <c r="E97" i="20"/>
  <c r="F97" i="20" s="1"/>
  <c r="G97" i="20" s="1"/>
  <c r="D97" i="20"/>
  <c r="E96" i="20"/>
  <c r="F96" i="20" s="1"/>
  <c r="G96" i="20" s="1"/>
  <c r="D96" i="20"/>
  <c r="F90" i="20"/>
  <c r="G90" i="20" s="1"/>
  <c r="G80" i="20"/>
  <c r="F80" i="20"/>
  <c r="F78" i="20"/>
  <c r="G78" i="20" s="1"/>
  <c r="G77" i="20"/>
  <c r="F77" i="20"/>
  <c r="E77" i="20"/>
  <c r="D77" i="20"/>
  <c r="G76" i="20"/>
  <c r="F76" i="20"/>
  <c r="F75" i="20"/>
  <c r="G75" i="20" s="1"/>
  <c r="G73" i="20"/>
  <c r="F73" i="20"/>
  <c r="E73" i="20"/>
  <c r="D73" i="20"/>
  <c r="F71" i="20"/>
  <c r="F70" i="20"/>
  <c r="E70" i="20"/>
  <c r="D70" i="20"/>
  <c r="G69" i="20"/>
  <c r="F69" i="20"/>
  <c r="F68" i="20"/>
  <c r="G68" i="20" s="1"/>
  <c r="G66" i="20"/>
  <c r="F66" i="20"/>
  <c r="F64" i="20"/>
  <c r="G64" i="20" s="1"/>
  <c r="G63" i="20"/>
  <c r="F63" i="20"/>
  <c r="E62" i="20"/>
  <c r="F62" i="20" s="1"/>
  <c r="G62" i="20" s="1"/>
  <c r="D62" i="20"/>
  <c r="F61" i="20"/>
  <c r="G61" i="20" s="1"/>
  <c r="G60" i="20"/>
  <c r="F60" i="20"/>
  <c r="F58" i="20"/>
  <c r="G58" i="20" s="1"/>
  <c r="G56" i="20"/>
  <c r="F56" i="20"/>
  <c r="E56" i="20"/>
  <c r="D56" i="20"/>
  <c r="G55" i="20"/>
  <c r="F55" i="20"/>
  <c r="E55" i="20"/>
  <c r="D55" i="20"/>
  <c r="G53" i="20"/>
  <c r="F53" i="20"/>
  <c r="E53" i="20"/>
  <c r="D53" i="20"/>
  <c r="G52" i="20"/>
  <c r="F52" i="20"/>
  <c r="F47" i="20"/>
  <c r="G47" i="20" s="1"/>
  <c r="G39" i="20"/>
  <c r="F39" i="20"/>
  <c r="E39" i="20"/>
  <c r="D39" i="20"/>
  <c r="G38" i="20"/>
  <c r="F38" i="20"/>
  <c r="E38" i="20"/>
  <c r="D38" i="20"/>
  <c r="G37" i="20"/>
  <c r="F37" i="20"/>
  <c r="F32" i="20"/>
  <c r="G32" i="20" s="1"/>
  <c r="G24" i="20"/>
  <c r="F24" i="20"/>
  <c r="E24" i="20"/>
  <c r="D24" i="20"/>
  <c r="E23" i="20"/>
  <c r="F23" i="20" s="1"/>
  <c r="G23" i="20" s="1"/>
  <c r="D23" i="20"/>
  <c r="D81" i="20" s="1"/>
  <c r="A14" i="20"/>
  <c r="D109" i="20" l="1"/>
  <c r="D95" i="20"/>
  <c r="F222" i="20"/>
  <c r="G222" i="20" s="1"/>
  <c r="D250" i="20"/>
  <c r="D252" i="20" s="1"/>
  <c r="F242" i="20"/>
  <c r="G242" i="20" s="1"/>
  <c r="D247" i="20"/>
  <c r="D246" i="20" s="1"/>
  <c r="E244" i="20"/>
  <c r="E247" i="20"/>
  <c r="E81" i="20"/>
  <c r="F224" i="20"/>
  <c r="G224" i="20" s="1"/>
  <c r="F163" i="20"/>
  <c r="G163" i="20" s="1"/>
  <c r="AE66" i="17"/>
  <c r="F247" i="20" l="1"/>
  <c r="G247" i="20" s="1"/>
  <c r="E246" i="20"/>
  <c r="F246" i="20" s="1"/>
  <c r="G246" i="20" s="1"/>
  <c r="F244" i="20"/>
  <c r="G244" i="20" s="1"/>
  <c r="E243" i="20"/>
  <c r="D160" i="20"/>
  <c r="D165" i="20" s="1"/>
  <c r="D139" i="20"/>
  <c r="D123" i="20"/>
  <c r="D153" i="20" s="1"/>
  <c r="F81" i="20"/>
  <c r="G81" i="20" s="1"/>
  <c r="E109" i="20"/>
  <c r="E95" i="20"/>
  <c r="F95" i="20" s="1"/>
  <c r="G95" i="20" s="1"/>
  <c r="G44" i="17"/>
  <c r="H44" i="17"/>
  <c r="H43" i="17" s="1"/>
  <c r="H26" i="17" s="1"/>
  <c r="H20" i="17" s="1"/>
  <c r="I44" i="17"/>
  <c r="I43" i="17" s="1"/>
  <c r="I26" i="17" s="1"/>
  <c r="I20" i="17" s="1"/>
  <c r="K44" i="17"/>
  <c r="K43" i="17" s="1"/>
  <c r="L44" i="17"/>
  <c r="L43" i="17" s="1"/>
  <c r="M44" i="17"/>
  <c r="M43" i="17" s="1"/>
  <c r="N44" i="17"/>
  <c r="N43" i="17" s="1"/>
  <c r="J46" i="17"/>
  <c r="G43" i="17"/>
  <c r="G26" i="17" s="1"/>
  <c r="G20" i="17" s="1"/>
  <c r="J47" i="17"/>
  <c r="J49" i="17"/>
  <c r="J50" i="17"/>
  <c r="D158" i="20" l="1"/>
  <c r="D154" i="20"/>
  <c r="E139" i="20"/>
  <c r="E123" i="20"/>
  <c r="F109" i="20"/>
  <c r="G109" i="20" s="1"/>
  <c r="E160" i="20"/>
  <c r="F243" i="20"/>
  <c r="G243" i="20" s="1"/>
  <c r="E250" i="20"/>
  <c r="J44" i="17"/>
  <c r="J43" i="17" s="1"/>
  <c r="E66" i="12"/>
  <c r="D66" i="12"/>
  <c r="F67" i="10"/>
  <c r="F160" i="20" l="1"/>
  <c r="G160" i="20" s="1"/>
  <c r="E165" i="20"/>
  <c r="F165" i="20" s="1"/>
  <c r="G165" i="20" s="1"/>
  <c r="E252" i="20"/>
  <c r="F252" i="20" s="1"/>
  <c r="G252" i="20" s="1"/>
  <c r="F250" i="20"/>
  <c r="G250" i="20" s="1"/>
  <c r="F123" i="20"/>
  <c r="G123" i="20" s="1"/>
  <c r="E153" i="20"/>
  <c r="F153" i="20" s="1"/>
  <c r="G153" i="20" s="1"/>
  <c r="F139" i="20"/>
  <c r="G139" i="20" s="1"/>
  <c r="E154" i="20"/>
  <c r="F154" i="20" s="1"/>
  <c r="G154" i="20" s="1"/>
  <c r="E158" i="20"/>
  <c r="F158" i="20" s="1"/>
  <c r="G158" i="20" s="1"/>
  <c r="D45" i="17"/>
  <c r="D46" i="17"/>
  <c r="D47" i="17"/>
  <c r="D49" i="17"/>
  <c r="D50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44" i="17"/>
  <c r="D43" i="17" s="1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44" i="15"/>
  <c r="G44" i="13"/>
  <c r="H44" i="13"/>
  <c r="I44" i="13"/>
  <c r="E45" i="13"/>
  <c r="E44" i="13" s="1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45" i="13"/>
  <c r="F44" i="13" s="1"/>
  <c r="D65" i="1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E46" i="10"/>
  <c r="E45" i="12" s="1"/>
  <c r="E47" i="10"/>
  <c r="E46" i="12" s="1"/>
  <c r="E48" i="10"/>
  <c r="E47" i="12" s="1"/>
  <c r="E49" i="10"/>
  <c r="E48" i="12" s="1"/>
  <c r="E50" i="10"/>
  <c r="E49" i="12" s="1"/>
  <c r="E51" i="10"/>
  <c r="E50" i="12" s="1"/>
  <c r="E52" i="10"/>
  <c r="E51" i="12" s="1"/>
  <c r="E53" i="10"/>
  <c r="E52" i="12" s="1"/>
  <c r="E54" i="10"/>
  <c r="E53" i="12" s="1"/>
  <c r="E55" i="10"/>
  <c r="E54" i="12" s="1"/>
  <c r="E56" i="10"/>
  <c r="E55" i="12" s="1"/>
  <c r="E57" i="10"/>
  <c r="E56" i="12" s="1"/>
  <c r="E58" i="10"/>
  <c r="E57" i="12" s="1"/>
  <c r="E59" i="10"/>
  <c r="E58" i="12" s="1"/>
  <c r="E60" i="10"/>
  <c r="E59" i="12" s="1"/>
  <c r="E61" i="10"/>
  <c r="E60" i="12" s="1"/>
  <c r="E62" i="10"/>
  <c r="E61" i="12" s="1"/>
  <c r="E63" i="10"/>
  <c r="E62" i="12" s="1"/>
  <c r="E64" i="10"/>
  <c r="E63" i="12" s="1"/>
  <c r="E65" i="10"/>
  <c r="E64" i="12" s="1"/>
  <c r="E66" i="10"/>
  <c r="F66" i="10" s="1"/>
  <c r="E45" i="10"/>
  <c r="E44" i="10" s="1"/>
  <c r="K45" i="3"/>
  <c r="K27" i="3" s="1"/>
  <c r="K21" i="3" s="1"/>
  <c r="G27" i="3"/>
  <c r="G21" i="3" s="1"/>
  <c r="H27" i="3"/>
  <c r="H21" i="3" s="1"/>
  <c r="I27" i="3"/>
  <c r="I21" i="3" s="1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44" i="2"/>
  <c r="N43" i="2" s="1"/>
  <c r="N26" i="2" s="1"/>
  <c r="N20" i="2" s="1"/>
  <c r="O26" i="2"/>
  <c r="O20" i="2" s="1"/>
  <c r="L20" i="2"/>
  <c r="M20" i="2"/>
  <c r="F26" i="2"/>
  <c r="F20" i="2" s="1"/>
  <c r="D43" i="2"/>
  <c r="I43" i="2" s="1"/>
  <c r="I26" i="2" s="1"/>
  <c r="I20" i="2" s="1"/>
  <c r="G43" i="2"/>
  <c r="G26" i="2" s="1"/>
  <c r="G20" i="2" s="1"/>
  <c r="H26" i="2"/>
  <c r="H20" i="2" s="1"/>
  <c r="J26" i="2"/>
  <c r="J20" i="2" s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D26" i="2" l="1"/>
  <c r="D20" i="2" s="1"/>
  <c r="G66" i="12"/>
  <c r="G65" i="12"/>
  <c r="E25" i="10"/>
  <c r="E19" i="10" s="1"/>
  <c r="E65" i="12"/>
  <c r="E44" i="12"/>
  <c r="E43" i="12" s="1"/>
  <c r="E26" i="12" s="1"/>
  <c r="E20" i="12" s="1"/>
  <c r="J44" i="10" l="1"/>
  <c r="H44" i="10" s="1"/>
  <c r="AN43" i="17" l="1"/>
  <c r="AD43" i="17"/>
  <c r="AV44" i="13"/>
  <c r="M44" i="13"/>
  <c r="K43" i="2"/>
  <c r="K44" i="1" s="1"/>
  <c r="J45" i="3"/>
  <c r="J27" i="3" s="1"/>
  <c r="J21" i="3" s="1"/>
  <c r="J43" i="5"/>
  <c r="J26" i="5" s="1"/>
  <c r="J20" i="5" s="1"/>
  <c r="BA44" i="13"/>
  <c r="BA27" i="13" s="1"/>
  <c r="BA21" i="13" s="1"/>
  <c r="AZ44" i="13"/>
  <c r="AZ27" i="13" s="1"/>
  <c r="AZ21" i="13" s="1"/>
  <c r="Q44" i="13"/>
  <c r="J44" i="13"/>
  <c r="J27" i="13" s="1"/>
  <c r="J21" i="13" s="1"/>
  <c r="AZ44" i="15"/>
  <c r="AZ27" i="15" s="1"/>
  <c r="AZ21" i="15" s="1"/>
  <c r="BA44" i="15"/>
  <c r="Q44" i="15"/>
  <c r="R44" i="15"/>
  <c r="R27" i="15" s="1"/>
  <c r="R21" i="15" s="1"/>
  <c r="J44" i="15"/>
  <c r="J27" i="15" s="1"/>
  <c r="J21" i="15" s="1"/>
  <c r="AJ43" i="17" l="1"/>
  <c r="AV27" i="13"/>
  <c r="AV21" i="13" s="1"/>
  <c r="K43" i="12"/>
  <c r="J43" i="12"/>
  <c r="AI26" i="18" l="1"/>
  <c r="AI20" i="18" s="1"/>
  <c r="AH26" i="18"/>
  <c r="AH20" i="18" s="1"/>
  <c r="AN26" i="17"/>
  <c r="AM26" i="17"/>
  <c r="AM20" i="17" s="1"/>
  <c r="AL26" i="17"/>
  <c r="AL20" i="17" s="1"/>
  <c r="AK26" i="17"/>
  <c r="AK20" i="17" s="1"/>
  <c r="AJ26" i="17"/>
  <c r="AJ20" i="17" s="1"/>
  <c r="AN20" i="17"/>
  <c r="AD26" i="17"/>
  <c r="AD20" i="17" s="1"/>
  <c r="Q26" i="17"/>
  <c r="P26" i="17"/>
  <c r="N26" i="17"/>
  <c r="N20" i="17" s="1"/>
  <c r="M26" i="17"/>
  <c r="M20" i="17" s="1"/>
  <c r="L26" i="17"/>
  <c r="L20" i="17" s="1"/>
  <c r="K26" i="17"/>
  <c r="K20" i="17" s="1"/>
  <c r="J26" i="17"/>
  <c r="J20" i="17" s="1"/>
  <c r="BA27" i="15"/>
  <c r="Q27" i="15"/>
  <c r="Q21" i="15" s="1"/>
  <c r="P27" i="15"/>
  <c r="O27" i="15"/>
  <c r="O21" i="15" s="1"/>
  <c r="N27" i="15"/>
  <c r="N21" i="15" s="1"/>
  <c r="M27" i="15"/>
  <c r="M21" i="15" s="1"/>
  <c r="L27" i="15"/>
  <c r="BA21" i="15"/>
  <c r="P21" i="15"/>
  <c r="L21" i="15"/>
  <c r="R27" i="13"/>
  <c r="Q27" i="13"/>
  <c r="Q21" i="13" s="1"/>
  <c r="P27" i="13"/>
  <c r="P21" i="13" s="1"/>
  <c r="O27" i="13"/>
  <c r="O21" i="13" s="1"/>
  <c r="N27" i="13"/>
  <c r="N21" i="13" s="1"/>
  <c r="M27" i="13"/>
  <c r="M21" i="13" s="1"/>
  <c r="L27" i="13"/>
  <c r="L21" i="13" s="1"/>
  <c r="K26" i="12"/>
  <c r="K20" i="12" s="1"/>
  <c r="J26" i="12"/>
  <c r="J20" i="12" s="1"/>
  <c r="H27" i="11"/>
  <c r="H21" i="11" s="1"/>
  <c r="J25" i="10"/>
  <c r="J19" i="10" l="1"/>
  <c r="H19" i="10" s="1"/>
  <c r="H25" i="10"/>
  <c r="AK26" i="18"/>
  <c r="AK20" i="18" s="1"/>
  <c r="K27" i="15"/>
  <c r="K21" i="15" s="1"/>
  <c r="K27" i="13"/>
  <c r="K21" i="13" s="1"/>
  <c r="F27" i="13"/>
  <c r="F21" i="13" s="1"/>
  <c r="E27" i="13"/>
  <c r="E21" i="13" s="1"/>
  <c r="H26" i="12"/>
  <c r="H20" i="12" s="1"/>
  <c r="G44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AH26" i="7"/>
  <c r="AH20" i="7" s="1"/>
  <c r="AJ45" i="7"/>
  <c r="AJ26" i="7" s="1"/>
  <c r="AJ20" i="7" s="1"/>
  <c r="K26" i="5"/>
  <c r="K20" i="5" s="1"/>
  <c r="F27" i="3"/>
  <c r="F21" i="3" s="1"/>
  <c r="E27" i="3"/>
  <c r="E21" i="3" s="1"/>
  <c r="G25" i="10" l="1"/>
  <c r="Q44" i="10"/>
  <c r="D50" i="12"/>
  <c r="G50" i="12" s="1"/>
  <c r="F51" i="10"/>
  <c r="F45" i="10"/>
  <c r="F44" i="10" s="1"/>
  <c r="F25" i="10" s="1"/>
  <c r="F19" i="10" s="1"/>
  <c r="D44" i="12"/>
  <c r="D48" i="12"/>
  <c r="G48" i="12" s="1"/>
  <c r="F49" i="10"/>
  <c r="D52" i="12"/>
  <c r="G52" i="12" s="1"/>
  <c r="F53" i="10"/>
  <c r="D56" i="12"/>
  <c r="G56" i="12" s="1"/>
  <c r="F57" i="10"/>
  <c r="D60" i="12"/>
  <c r="G60" i="12" s="1"/>
  <c r="F61" i="10"/>
  <c r="D64" i="12"/>
  <c r="G64" i="12" s="1"/>
  <c r="F65" i="10"/>
  <c r="D54" i="12"/>
  <c r="G54" i="12" s="1"/>
  <c r="F55" i="10"/>
  <c r="D62" i="12"/>
  <c r="G62" i="12" s="1"/>
  <c r="F63" i="10"/>
  <c r="D45" i="12"/>
  <c r="G45" i="12" s="1"/>
  <c r="F46" i="10"/>
  <c r="D49" i="12"/>
  <c r="G49" i="12" s="1"/>
  <c r="F50" i="10"/>
  <c r="D53" i="12"/>
  <c r="G53" i="12" s="1"/>
  <c r="F54" i="10"/>
  <c r="D57" i="12"/>
  <c r="G57" i="12" s="1"/>
  <c r="F58" i="10"/>
  <c r="D61" i="12"/>
  <c r="G61" i="12" s="1"/>
  <c r="F62" i="10"/>
  <c r="D46" i="12"/>
  <c r="G46" i="12" s="1"/>
  <c r="F47" i="10"/>
  <c r="D58" i="12"/>
  <c r="G58" i="12" s="1"/>
  <c r="F59" i="10"/>
  <c r="D47" i="12"/>
  <c r="G47" i="12" s="1"/>
  <c r="F48" i="10"/>
  <c r="D51" i="12"/>
  <c r="G51" i="12" s="1"/>
  <c r="F52" i="10"/>
  <c r="D55" i="12"/>
  <c r="G55" i="12" s="1"/>
  <c r="F56" i="10"/>
  <c r="D59" i="12"/>
  <c r="G59" i="12" s="1"/>
  <c r="F60" i="10"/>
  <c r="D63" i="12"/>
  <c r="G63" i="12" s="1"/>
  <c r="F64" i="10"/>
  <c r="D44" i="10"/>
  <c r="K26" i="2"/>
  <c r="K20" i="2" s="1"/>
  <c r="E43" i="2"/>
  <c r="E26" i="2" s="1"/>
  <c r="E20" i="2" s="1"/>
  <c r="D66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H50" i="1"/>
  <c r="H49" i="1"/>
  <c r="H48" i="1"/>
  <c r="H46" i="1"/>
  <c r="H45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47" i="1"/>
  <c r="G19" i="10" l="1"/>
  <c r="Q19" i="10" s="1"/>
  <c r="Q25" i="10"/>
  <c r="G44" i="12"/>
  <c r="D43" i="12"/>
  <c r="D26" i="12" s="1"/>
  <c r="D20" i="12" s="1"/>
  <c r="D25" i="10"/>
  <c r="D19" i="10" s="1"/>
  <c r="G43" i="12"/>
  <c r="G26" i="12" s="1"/>
  <c r="G20" i="12" s="1"/>
  <c r="H44" i="1"/>
  <c r="K43" i="1"/>
  <c r="D43" i="1"/>
  <c r="D26" i="1" s="1"/>
  <c r="D20" i="1" s="1"/>
  <c r="A7" i="19"/>
  <c r="A12" i="19"/>
  <c r="A10" i="19"/>
  <c r="A7" i="18"/>
  <c r="A7" i="17"/>
  <c r="A7" i="16"/>
  <c r="A7" i="15"/>
  <c r="A7" i="14"/>
  <c r="A7" i="13"/>
  <c r="A7" i="12"/>
  <c r="A7" i="11"/>
  <c r="A7" i="10"/>
  <c r="A7" i="8"/>
  <c r="A7" i="7"/>
  <c r="A7" i="6"/>
  <c r="A7" i="5"/>
  <c r="A7" i="4"/>
  <c r="A7" i="3"/>
  <c r="A7" i="2"/>
  <c r="A12" i="18"/>
  <c r="A10" i="18"/>
  <c r="A12" i="17"/>
  <c r="A10" i="17"/>
  <c r="A12" i="16"/>
  <c r="A10" i="16"/>
  <c r="A12" i="15"/>
  <c r="A10" i="15"/>
  <c r="A12" i="14"/>
  <c r="A10" i="14"/>
  <c r="A12" i="13"/>
  <c r="A10" i="13"/>
  <c r="A12" i="12"/>
  <c r="A10" i="12"/>
  <c r="A12" i="11"/>
  <c r="A10" i="11"/>
  <c r="A12" i="10"/>
  <c r="A10" i="10"/>
  <c r="A14" i="9"/>
  <c r="A12" i="8"/>
  <c r="A10" i="8"/>
  <c r="A12" i="7"/>
  <c r="A10" i="7"/>
  <c r="A12" i="6"/>
  <c r="A10" i="6"/>
  <c r="A12" i="5"/>
  <c r="A10" i="5"/>
  <c r="A12" i="4"/>
  <c r="A10" i="4"/>
  <c r="A12" i="3"/>
  <c r="A12" i="2"/>
  <c r="A10" i="3"/>
  <c r="A10" i="2"/>
  <c r="H43" i="1" l="1"/>
  <c r="D26" i="17"/>
  <c r="D20" i="17" s="1"/>
  <c r="K26" i="1"/>
  <c r="K20" i="1" s="1"/>
  <c r="F19" i="1"/>
  <c r="G19" i="1" s="1"/>
  <c r="H19" i="1" s="1"/>
  <c r="I19" i="1" s="1"/>
  <c r="J19" i="1" s="1"/>
  <c r="K19" i="1" s="1"/>
  <c r="L19" i="1" s="1"/>
  <c r="M19" i="1" s="1"/>
  <c r="N19" i="1" s="1"/>
  <c r="F20" i="3"/>
  <c r="G20" i="3" s="1"/>
  <c r="H20" i="3" s="1"/>
  <c r="I20" i="3" s="1"/>
  <c r="J20" i="3" s="1"/>
  <c r="K20" i="3" s="1"/>
  <c r="L20" i="3" s="1"/>
  <c r="M20" i="3" s="1"/>
  <c r="H26" i="1" l="1"/>
  <c r="H20" i="1" s="1"/>
  <c r="O19" i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<sst xmlns="http://schemas.openxmlformats.org/spreadsheetml/2006/main" count="31417" uniqueCount="1135">
  <si>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</si>
  <si>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</si>
  <si>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</si>
  <si>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</si>
  <si>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</si>
  <si>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</si>
  <si>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</si>
  <si>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</si>
  <si>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</si>
  <si>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</si>
  <si>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</si>
  <si>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</si>
  <si>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</si>
  <si>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</si>
  <si>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</si>
  <si>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</si>
  <si>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</si>
  <si>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</si>
  <si>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</si>
  <si>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</si>
  <si>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</si>
  <si>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</si>
  <si>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</si>
  <si>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</si>
  <si>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</si>
  <si>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</si>
  <si>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</si>
  <si>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</si>
  <si>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</si>
  <si>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</si>
  <si>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</si>
  <si>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</si>
  <si>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</si>
  <si>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</si>
  <si>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</si>
  <si>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</si>
  <si>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</si>
  <si>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</si>
  <si>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</si>
  <si>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</si>
  <si>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</si>
  <si>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</si>
  <si>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</si>
  <si>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</si>
  <si>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</si>
  <si>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</si>
  <si>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</si>
  <si>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</si>
  <si>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</si>
  <si>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</si>
  <si>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</si>
  <si>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</si>
  <si>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</si>
  <si>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</si>
  <si>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</si>
  <si>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</si>
  <si>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</si>
  <si>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</si>
  <si>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</si>
  <si>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</si>
  <si>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</si>
  <si>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</si>
  <si>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</si>
  <si>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</si>
  <si>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</si>
  <si>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</si>
  <si>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</si>
  <si>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</si>
  <si>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</si>
  <si>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</si>
  <si>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</si>
  <si>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</si>
  <si>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</si>
  <si>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</si>
  <si>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</si>
  <si>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</si>
  <si>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</si>
  <si>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</si>
  <si>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</si>
  <si>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</si>
  <si>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</si>
  <si>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</si>
  <si>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</si>
  <si>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</si>
  <si>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</si>
  <si>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</si>
  <si>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</si>
  <si>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</si>
  <si>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</si>
  <si>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</si>
  <si>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</si>
  <si>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</si>
  <si>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</si>
  <si>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</si>
  <si>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</si>
  <si>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</si>
  <si>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</si>
  <si>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</si>
  <si>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</si>
  <si>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</si>
  <si>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</si>
  <si>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</si>
  <si>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</si>
  <si>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</si>
  <si>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</si>
  <si>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</si>
  <si>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</si>
  <si>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</si>
  <si>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</si>
  <si>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</si>
  <si>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</si>
  <si>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</si>
  <si>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</si>
  <si>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</si>
  <si>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</si>
  <si>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</si>
  <si>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</si>
  <si>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</si>
  <si>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</si>
  <si>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</si>
  <si>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</si>
  <si>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</si>
  <si>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</si>
  <si>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</si>
  <si>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</si>
  <si>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</si>
  <si>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</si>
  <si>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</si>
  <si>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</si>
  <si>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</si>
  <si>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</si>
  <si>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</si>
  <si>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</si>
  <si>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</si>
  <si>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</si>
  <si>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</si>
  <si>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</si>
  <si>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</si>
  <si>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</si>
  <si>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</si>
  <si>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</si>
  <si>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</si>
  <si>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</si>
  <si>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</si>
  <si>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</si>
  <si>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</si>
  <si>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</si>
  <si>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</si>
  <si>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</si>
  <si>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</si>
  <si>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</si>
  <si>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</si>
  <si>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</si>
  <si>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</si>
  <si>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</si>
  <si>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</si>
  <si>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</si>
  <si>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</si>
  <si>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</si>
  <si>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</si>
  <si>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</si>
  <si>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</si>
  <si>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</si>
  <si>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</si>
  <si>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</si>
  <si>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</si>
  <si>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</si>
  <si>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</si>
  <si>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</si>
  <si>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</si>
  <si>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</si>
  <si>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</si>
  <si>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</si>
  <si>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</si>
  <si>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</si>
  <si>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</si>
  <si>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</si>
  <si>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</si>
  <si>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</si>
  <si>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</si>
  <si>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</si>
  <si>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</si>
  <si>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</si>
  <si>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</si>
  <si>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</si>
  <si>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</si>
  <si>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</si>
  <si>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</si>
  <si>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</si>
  <si>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</si>
  <si>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</si>
  <si>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</si>
  <si>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</si>
  <si>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</si>
  <si>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</si>
  <si>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</si>
  <si>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</si>
  <si>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</si>
  <si>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</si>
  <si>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</si>
  <si>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</si>
  <si>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</si>
  <si>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</si>
  <si>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</si>
  <si>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</si>
  <si>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</si>
  <si>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</si>
  <si>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</si>
  <si>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</si>
  <si>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</si>
  <si>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</si>
  <si>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</si>
  <si>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</si>
  <si>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</si>
  <si>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</si>
  <si>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</si>
  <si>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</si>
  <si>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</si>
  <si>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</si>
  <si>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</si>
  <si>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</si>
  <si>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</si>
  <si>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</si>
  <si>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</si>
  <si>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</si>
  <si>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</si>
  <si>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</si>
  <si>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</si>
  <si>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</si>
  <si>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</si>
  <si>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</si>
  <si>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</si>
  <si>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</si>
  <si>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</si>
  <si>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</si>
  <si>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</si>
  <si>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</si>
  <si>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</si>
  <si>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</si>
  <si>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</si>
  <si>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</si>
  <si>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</si>
  <si>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</si>
  <si>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</si>
  <si>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</si>
  <si>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</si>
  <si>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</si>
  <si>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</si>
  <si>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</si>
  <si>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</si>
  <si>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</si>
  <si>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</si>
  <si>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</si>
  <si>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</si>
  <si>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</si>
  <si>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</si>
  <si>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</si>
  <si>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</si>
  <si>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</si>
  <si>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</si>
  <si>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</si>
  <si>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</si>
  <si>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</si>
  <si>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</si>
  <si>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</si>
  <si>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</si>
  <si>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</si>
  <si>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</si>
  <si>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</si>
  <si>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</si>
  <si>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</si>
  <si>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</si>
  <si>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</si>
  <si>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</si>
  <si>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</si>
  <si>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</si>
  <si>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</si>
  <si>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</si>
  <si>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</si>
  <si>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</si>
  <si>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</si>
  <si>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</si>
  <si>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</si>
  <si>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</si>
  <si>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</si>
  <si>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</si>
  <si>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</si>
  <si>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</si>
  <si>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</si>
  <si>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</si>
  <si>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</si>
  <si>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</si>
  <si>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</si>
  <si>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</si>
  <si>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</si>
  <si>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</si>
  <si>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</si>
  <si>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</si>
  <si>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</si>
  <si>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</si>
  <si>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</si>
  <si>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</si>
  <si>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</si>
  <si>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</si>
  <si>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</si>
  <si>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</si>
  <si>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</si>
  <si>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</si>
  <si>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</si>
  <si>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</si>
  <si>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</si>
  <si>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</si>
  <si>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</si>
  <si>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</si>
  <si>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</si>
  <si>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</si>
  <si>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</si>
  <si>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</si>
  <si>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</si>
  <si>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</si>
  <si>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</si>
  <si>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</si>
  <si>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</si>
  <si>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</si>
  <si>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</si>
  <si>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</si>
  <si>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</si>
  <si>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</si>
  <si>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</si>
  <si>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</si>
  <si>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</si>
  <si>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</si>
  <si>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</si>
  <si>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</si>
  <si>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</si>
  <si>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</si>
  <si>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</si>
  <si>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</si>
  <si>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</si>
  <si>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</si>
  <si>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</si>
  <si>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</si>
  <si>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</si>
  <si>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</si>
  <si>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</si>
  <si>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</si>
  <si>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</si>
  <si>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</si>
  <si>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</si>
  <si>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</si>
  <si>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</si>
  <si>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</si>
  <si>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</si>
  <si>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</si>
  <si>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</si>
  <si>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</si>
  <si>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</si>
  <si>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</si>
  <si>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</si>
  <si>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</si>
  <si>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</si>
  <si>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</si>
  <si>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</si>
  <si>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</si>
  <si>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</si>
  <si>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</si>
  <si>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</si>
  <si>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</si>
  <si>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</si>
  <si>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</si>
  <si>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</si>
  <si>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</si>
  <si>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</si>
  <si>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</si>
  <si>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</si>
  <si>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</si>
  <si>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</si>
  <si>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</si>
  <si>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</si>
  <si>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</si>
  <si>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</si>
  <si>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</si>
  <si>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</si>
  <si>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</si>
  <si>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</si>
  <si>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</si>
  <si>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</si>
  <si>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</si>
  <si>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</si>
  <si>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</si>
  <si>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</si>
  <si>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</si>
  <si>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</si>
  <si>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</si>
  <si>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</si>
  <si>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</si>
  <si>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</si>
  <si>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</si>
  <si>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</si>
  <si>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</si>
  <si>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</si>
  <si>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</si>
  <si>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</si>
  <si>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</si>
  <si>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</si>
  <si>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</si>
  <si>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</si>
  <si>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</si>
  <si>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</si>
  <si>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</si>
  <si>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</si>
  <si>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</si>
  <si>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</si>
  <si>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</si>
  <si>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</si>
  <si>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</si>
  <si>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</si>
  <si>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</si>
  <si>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</si>
  <si>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</si>
  <si>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</si>
  <si>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</si>
  <si>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</si>
  <si>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</si>
  <si>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</si>
  <si>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</si>
  <si>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</si>
  <si>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</si>
  <si>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</si>
  <si>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</si>
  <si>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</si>
  <si>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</si>
  <si>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</si>
  <si>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</si>
  <si>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</si>
  <si>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</si>
  <si>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</si>
  <si>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</si>
  <si>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</si>
  <si>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</si>
  <si>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</si>
  <si>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</si>
  <si>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</si>
  <si>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</si>
  <si>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</si>
  <si>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</si>
  <si>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</si>
  <si>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</si>
  <si>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</si>
  <si>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</si>
  <si>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</si>
  <si>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</si>
  <si>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</si>
  <si>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</si>
  <si>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</si>
  <si>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</si>
  <si>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</si>
  <si>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</si>
  <si>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</si>
  <si>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</si>
  <si>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</si>
  <si>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</si>
  <si>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</si>
  <si>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</si>
  <si>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</si>
  <si>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</si>
  <si>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</si>
  <si>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</si>
  <si>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</si>
  <si>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</si>
  <si>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</si>
  <si>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</si>
  <si>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</si>
  <si>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</si>
  <si>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</si>
  <si>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</si>
  <si>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</si>
  <si>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</si>
  <si>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</si>
  <si>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</si>
  <si>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</si>
  <si>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</si>
  <si>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</si>
  <si>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</si>
  <si>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</si>
  <si>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</si>
  <si>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</si>
  <si>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</si>
  <si>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</si>
  <si>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</si>
  <si>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</si>
  <si>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</si>
  <si>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</si>
  <si>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</si>
  <si>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</si>
  <si>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</si>
  <si>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</si>
  <si>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</si>
  <si>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</si>
  <si>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</si>
  <si>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</si>
  <si>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</si>
  <si>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</si>
  <si>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</si>
  <si>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</si>
  <si>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</si>
  <si>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</si>
  <si>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</si>
  <si>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</si>
  <si>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</si>
  <si>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</si>
  <si>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</si>
  <si>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</si>
  <si>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</si>
  <si>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</si>
  <si>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</si>
  <si>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</si>
  <si>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</si>
  <si>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</si>
  <si>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</si>
  <si>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</si>
  <si>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</si>
  <si>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</si>
  <si>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</si>
  <si>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</si>
  <si>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</si>
  <si>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</si>
  <si>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</si>
  <si>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</si>
  <si>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</si>
  <si>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</si>
  <si>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</si>
  <si>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</si>
  <si>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</si>
  <si>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</si>
  <si>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</si>
  <si>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</si>
  <si>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</si>
  <si>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</si>
  <si>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</si>
  <si>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</si>
  <si>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</si>
  <si>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</si>
  <si>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</si>
  <si>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</si>
  <si>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</si>
  <si>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</si>
  <si>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</si>
  <si>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</si>
  <si>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</si>
  <si>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</si>
  <si>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</si>
  <si>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</si>
  <si>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</si>
  <si>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</si>
  <si>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</si>
  <si>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</si>
  <si>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</si>
  <si>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</si>
  <si>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</si>
  <si>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</si>
  <si>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</si>
  <si>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</si>
  <si>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</si>
  <si>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</si>
  <si>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</si>
  <si>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</si>
  <si>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</si>
  <si>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</si>
  <si>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</si>
  <si>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</si>
  <si>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</si>
  <si>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</si>
  <si>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</si>
  <si>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</si>
  <si>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</si>
  <si>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</si>
  <si>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</si>
  <si>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</si>
  <si>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</si>
  <si>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</si>
  <si>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</si>
  <si>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</si>
  <si>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</si>
  <si>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</si>
  <si>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</si>
  <si>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</si>
  <si>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</si>
  <si>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</si>
  <si>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</si>
  <si>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</si>
  <si>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</si>
  <si>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</si>
  <si>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</si>
  <si>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</si>
  <si>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</si>
  <si>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</si>
  <si>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</si>
  <si>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</si>
  <si>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</si>
  <si>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</si>
  <si>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</si>
  <si>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</si>
  <si>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</si>
  <si>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</si>
  <si>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</si>
  <si>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</si>
  <si>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</si>
  <si>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</si>
  <si>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</si>
  <si>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</si>
  <si>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</si>
  <si>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</si>
  <si>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</si>
  <si>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</si>
  <si>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</si>
  <si>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</si>
  <si>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</si>
  <si>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</si>
  <si>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</si>
  <si>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</si>
  <si>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</si>
  <si>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</si>
  <si>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</si>
  <si>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</si>
  <si>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</si>
  <si>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</si>
  <si>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</si>
  <si>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</si>
  <si>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</si>
  <si>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</si>
  <si>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</si>
  <si>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</si>
  <si>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</si>
  <si>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</si>
  <si>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</si>
  <si>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</si>
  <si>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</si>
  <si>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</si>
  <si>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</si>
  <si>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</si>
  <si>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</si>
  <si>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</si>
  <si>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</si>
  <si>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</si>
  <si>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</si>
  <si>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</si>
  <si>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</si>
  <si>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</si>
  <si>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</si>
  <si>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</si>
  <si>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</si>
  <si>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</si>
  <si>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</si>
  <si>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</si>
  <si>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</si>
  <si>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</si>
  <si>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</si>
  <si>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</si>
  <si>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</si>
  <si>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</si>
  <si>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</si>
  <si>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</si>
  <si>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</si>
  <si>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</si>
  <si>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</si>
  <si>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</si>
  <si>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</si>
  <si>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</si>
  <si>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</si>
  <si>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</si>
  <si>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</si>
  <si>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</si>
  <si>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</si>
  <si>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</si>
  <si>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</si>
  <si>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</si>
  <si>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</si>
  <si>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</si>
  <si>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</si>
  <si>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</si>
  <si>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</si>
  <si>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</si>
  <si>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</si>
  <si>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</si>
  <si>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</si>
  <si>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</si>
  <si>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</si>
  <si>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</si>
  <si>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</si>
  <si>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</si>
  <si>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</si>
  <si>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</si>
  <si>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</si>
  <si>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</si>
  <si>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</si>
  <si>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</si>
  <si>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</si>
  <si>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</si>
  <si>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</si>
  <si>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</si>
  <si>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</si>
  <si>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</si>
  <si>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</si>
  <si>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</si>
  <si>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</si>
  <si>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</si>
  <si>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</si>
  <si>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</si>
  <si>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</si>
  <si>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</si>
  <si>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</si>
  <si>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</si>
  <si>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</si>
  <si>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</si>
  <si>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</si>
  <si>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</si>
  <si>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</si>
  <si>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</si>
  <si>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</si>
  <si>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</si>
  <si>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</si>
  <si>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</si>
  <si>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</si>
  <si>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</si>
  <si>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</si>
  <si>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</si>
  <si>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</si>
  <si>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</si>
  <si>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</si>
  <si>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</si>
  <si>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</si>
  <si>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</si>
  <si>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</si>
  <si>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</si>
  <si>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</si>
  <si>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</si>
  <si>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</si>
  <si>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</si>
  <si>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</si>
  <si>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</si>
  <si>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</si>
  <si>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</si>
  <si>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</si>
  <si>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</si>
  <si>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</si>
  <si>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</si>
  <si>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</si>
  <si>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</si>
  <si>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</si>
  <si>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</si>
  <si>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</si>
  <si>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</si>
  <si>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</si>
  <si>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</si>
  <si>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</si>
  <si>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</si>
  <si>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</si>
  <si>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</si>
  <si>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</si>
  <si>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</si>
  <si>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</si>
  <si>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</si>
  <si>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</si>
  <si>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</si>
  <si>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</si>
  <si>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</si>
  <si>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</si>
  <si>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</si>
  <si>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</si>
  <si>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</si>
  <si>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</si>
  <si>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</si>
  <si>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</si>
  <si>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</si>
  <si>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</si>
  <si>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</si>
  <si>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</si>
  <si>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</si>
  <si>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</si>
  <si>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</si>
  <si>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</si>
  <si>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</si>
  <si>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</si>
  <si>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</si>
  <si>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</si>
  <si>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</si>
  <si>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</si>
  <si>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</si>
  <si>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</si>
  <si>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</si>
  <si>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</si>
  <si>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</si>
  <si>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</si>
  <si>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</si>
  <si>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</si>
  <si>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</si>
  <si>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</si>
  <si>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</si>
  <si>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</si>
  <si>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</si>
  <si>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</si>
  <si>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</si>
  <si>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</si>
  <si>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</si>
  <si>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</si>
  <si>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</si>
  <si>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</si>
  <si>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</si>
  <si>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</si>
  <si>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</si>
  <si>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</si>
  <si>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</si>
  <si>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</si>
  <si>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</si>
  <si>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</si>
  <si>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</si>
  <si>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</si>
  <si>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</si>
  <si>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</si>
  <si>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</si>
  <si>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</si>
  <si>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</si>
  <si>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</si>
  <si>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</si>
  <si>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</si>
  <si>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</si>
  <si>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</si>
  <si>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</si>
  <si>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</si>
  <si>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</si>
  <si>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</si>
  <si>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</si>
  <si>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</si>
  <si>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</si>
  <si>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</si>
  <si>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</si>
  <si>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</si>
  <si>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</si>
  <si>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</si>
  <si>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</si>
  <si>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</si>
  <si>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</si>
  <si>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</si>
  <si>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</si>
  <si>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</si>
  <si>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</si>
  <si>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</si>
  <si>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</si>
  <si>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</si>
  <si>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</si>
  <si>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</si>
  <si>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</si>
  <si>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</si>
  <si>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</si>
  <si>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</si>
  <si>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</si>
  <si>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</si>
  <si>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</si>
  <si>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</si>
  <si>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</si>
  <si>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</si>
  <si>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</si>
  <si>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</si>
  <si>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</si>
  <si>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</si>
  <si>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</si>
  <si>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</si>
  <si>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</si>
  <si>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</si>
  <si>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</si>
  <si>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</si>
  <si>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</si>
  <si>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</si>
  <si>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</si>
  <si>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</si>
  <si>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</si>
  <si>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</si>
  <si>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</si>
  <si>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</si>
  <si>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</si>
  <si>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</si>
  <si>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</si>
  <si>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</si>
  <si>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</si>
  <si>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</si>
  <si>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</si>
  <si>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</si>
  <si>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</si>
  <si>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</si>
  <si>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</si>
  <si>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</si>
  <si>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</si>
  <si>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</si>
  <si>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</si>
  <si>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</si>
  <si>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</si>
  <si>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</si>
  <si>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</si>
  <si>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</si>
  <si>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</si>
  <si>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</si>
  <si>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</si>
  <si>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</si>
  <si>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</si>
  <si>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</si>
  <si>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</si>
  <si>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</si>
  <si>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</si>
  <si>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</si>
  <si>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</si>
  <si>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</si>
  <si>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</si>
  <si>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</si>
  <si>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</si>
  <si>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</si>
  <si>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</si>
  <si>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</si>
  <si>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</si>
  <si>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</si>
  <si>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</si>
  <si>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</si>
  <si>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</si>
  <si>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</si>
  <si>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</si>
  <si>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</si>
  <si>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</si>
  <si>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</si>
  <si>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</si>
  <si>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</si>
  <si>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</si>
  <si>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</si>
  <si>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</si>
  <si>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</si>
  <si>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</si>
  <si>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</si>
  <si>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</si>
  <si>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</si>
  <si>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</si>
  <si>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</si>
  <si>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</si>
  <si>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</si>
  <si>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</si>
  <si>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</si>
  <si>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</si>
  <si>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</si>
  <si>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</si>
  <si>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</si>
  <si>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</si>
  <si>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</si>
  <si>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</si>
  <si>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</si>
  <si>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</si>
  <si>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</si>
  <si>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</si>
  <si>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</si>
  <si>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</si>
  <si>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</si>
  <si>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</si>
  <si>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</si>
  <si>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</si>
  <si>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</si>
  <si>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</si>
  <si>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</si>
  <si>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</si>
  <si>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</si>
  <si>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</si>
  <si>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Форма 20. Отчет об исполнении финансового плана субъекта электроэнергетики (квартальный)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</si>
  <si>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</si>
  <si>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</si>
  <si>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</si>
  <si>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</si>
  <si>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</si>
  <si>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</si>
  <si>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</si>
  <si>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</si>
  <si>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</si>
  <si>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</si>
  <si>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</si>
  <si>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</si>
  <si>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</si>
  <si>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</si>
  <si>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Брянская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</si>
  <si>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</si>
  <si>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</si>
  <si>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</si>
  <si>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</si>
  <si>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</si>
  <si>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</si>
  <si>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</si>
  <si>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</si>
  <si>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</si>
  <si>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</si>
  <si>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</si>
  <si>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</si>
  <si>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</si>
  <si>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</si>
  <si>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</si>
  <si>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</si>
  <si>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</si>
  <si>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</si>
  <si>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</si>
  <si>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</si>
  <si>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</si>
  <si>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</si>
  <si>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</si>
  <si>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</si>
  <si>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</si>
  <si>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1.6.1</t>
  </si>
  <si>
    <t>"Создание автоматизированной системы коммерческого учета электроэнергии бытовых потребителей (АСКУЭ БП), всего, в том числе:"</t>
  </si>
  <si>
    <t>J ИП1</t>
  </si>
  <si>
    <t>1.6.1.1</t>
  </si>
  <si>
    <t>Установка программно-технического комплекса уровня ИВК (ЦСД: серверное оборудование + ПО)</t>
  </si>
  <si>
    <t>ТА-1</t>
  </si>
  <si>
    <t>1.6.1.2</t>
  </si>
  <si>
    <t>"Установка приборов учета, класс напряжения 0,4 кВ, уровень ИВКЭ (ТП)"</t>
  </si>
  <si>
    <t>ТА-2</t>
  </si>
  <si>
    <t>1.6.1.3</t>
  </si>
  <si>
    <t>"Установка приборов учета, класс напряжения 0,22 (0,4) кВ, уровень ИИК", в том числе:"</t>
  </si>
  <si>
    <t>ТА-3</t>
  </si>
  <si>
    <t>1.6.1.3.1</t>
  </si>
  <si>
    <t>"Установка приборов учета, класс напряжения 0,22 (0,4) кВ, уровень ИИК, г.Жуковка"</t>
  </si>
  <si>
    <t>ТА-3-1</t>
  </si>
  <si>
    <t>1.6.1.3.1.1</t>
  </si>
  <si>
    <t>Приборы учета классом напряжения 0,22 кВ</t>
  </si>
  <si>
    <t>ТА-3-1-1</t>
  </si>
  <si>
    <t>1.6.1.3.1.2</t>
  </si>
  <si>
    <t>Приборы учета классом напряжения 0,4 кВ</t>
  </si>
  <si>
    <t>ТА-3-1-2</t>
  </si>
  <si>
    <t>1.6.1.3.2</t>
  </si>
  <si>
    <t>"Установка приборов учета, класс напряжения 0,22 (0,4) кВ, уровень ИИК, п.Ржаница"</t>
  </si>
  <si>
    <t>ТА-3-2</t>
  </si>
  <si>
    <t>1.6.1.3.2.1</t>
  </si>
  <si>
    <t>ТА-3-2-1</t>
  </si>
  <si>
    <t>1.6.1.3.2.2</t>
  </si>
  <si>
    <t>ТА-3-2-2</t>
  </si>
  <si>
    <t>1.6.1.3.3</t>
  </si>
  <si>
    <t>"Установка приборов учета, класс напряжения 0,22 (0,4) кВ, уровень ИИК, п.Красный Бор"</t>
  </si>
  <si>
    <t>ТА-3-3</t>
  </si>
  <si>
    <t>1.6.1.3.3.1</t>
  </si>
  <si>
    <t>ТА-3-3-1</t>
  </si>
  <si>
    <t>1.6.1.3.3.2</t>
  </si>
  <si>
    <t>ТА-3-3-2</t>
  </si>
  <si>
    <t>1.6.1.3.4</t>
  </si>
  <si>
    <t>"Установка приборов учета, класс напряжения 0,22 (0,4) кВ, уровень ИИК, п.Глинки"</t>
  </si>
  <si>
    <t>ТА-3-4</t>
  </si>
  <si>
    <t>1.6.1.3.4.1</t>
  </si>
  <si>
    <t>ТА-3-4-1</t>
  </si>
  <si>
    <t>1.6.1.3.4.2</t>
  </si>
  <si>
    <t>ТА-3-4-2</t>
  </si>
  <si>
    <t>1.6.1.3.5</t>
  </si>
  <si>
    <t>"Установка приборов учета, класс напряжения 0,22 (0,4) кВ, уровень ИИК, п.Небольсинский"</t>
  </si>
  <si>
    <t>ТА-3-5</t>
  </si>
  <si>
    <t>1.6.1.3.5.1</t>
  </si>
  <si>
    <t>ТА-3-5-1</t>
  </si>
  <si>
    <t>1.6.1.3.5.2</t>
  </si>
  <si>
    <t>ТА-3-5-2</t>
  </si>
  <si>
    <t>1.6.1.3.6</t>
  </si>
  <si>
    <t>"Установка приборов учета, класс напряжения 0,22 (0,4) кВ, уровень ИИК, п.Остров"</t>
  </si>
  <si>
    <t>ТА-3-6</t>
  </si>
  <si>
    <t>1.6.1.3.6.1</t>
  </si>
  <si>
    <t>ТА-3-6-1</t>
  </si>
  <si>
    <t>1.6.1.3.6.2</t>
  </si>
  <si>
    <t>ТА-3-6-2</t>
  </si>
  <si>
    <t>1.6.2</t>
  </si>
  <si>
    <t xml:space="preserve">Формирование имущественного комплекса </t>
  </si>
  <si>
    <t>J ИП2</t>
  </si>
  <si>
    <t>Отчет о реализации инвестиционной программы  филиала "Брянскэнергосбыт" ООО "Газпром энергосбыт Брянск"</t>
  </si>
  <si>
    <t>Утвержденные плановые значения показателей приведены в соответствии с Приказом Департамета ТЭК и ЖКХ Брянской области от 29.10.2018 № 121</t>
  </si>
  <si>
    <t>Инвестиционная программа филиала "Брянскэнергосбыт" ООО "Газпром энергосбыт Брянск"</t>
  </si>
  <si>
    <t xml:space="preserve">Остаток финансирования капитальных вложений 
на 01.01.2019 года в прогнозных ценах соответствующих лет, млн. рублей (с НДС) </t>
  </si>
  <si>
    <t xml:space="preserve">Фактический объем финансирования капитальных вложений на 01.01.2019 года, млн. рублей 
(с НДС) </t>
  </si>
  <si>
    <t xml:space="preserve">Остаток финансирования капитальных вложений 
на 01.01.2020 года в прогнозных ценах соответствующих лет, млн. рублей 
(с НДС) </t>
  </si>
  <si>
    <t>Другое (точки учета, шт.)</t>
  </si>
  <si>
    <t>Точки учета, шт.</t>
  </si>
  <si>
    <t>Количество точек учета, шт.</t>
  </si>
  <si>
    <t>количество помещений, шт.</t>
  </si>
  <si>
    <t>Точи учета, шт.</t>
  </si>
  <si>
    <t>Количество помещений, шт.</t>
  </si>
  <si>
    <t>Субъект Российской Федерации: Брянская область</t>
  </si>
  <si>
    <t>Помещения, шт.</t>
  </si>
  <si>
    <t>Материалы, относящиеся к прочим видам деятельности</t>
  </si>
  <si>
    <t>Прибыль прошлых лет, возникшая в связи с произведенными перерасчетами объемов и цен на э/э на розничном рынке</t>
  </si>
  <si>
    <t>Убытки прошлых лет, возникшие в связи с произведенными перерасчетами объемов и цен на э/э на розничном рынке</t>
  </si>
  <si>
    <t xml:space="preserve">Начальник Департамента обеспечения производственной деятельности                                                                                                      </t>
  </si>
  <si>
    <t>филиала "Брянскэнергосбыт" ООО "Газпром энергосбыт Брянск"                                                                                                                                                                                      Д.А. Котов</t>
  </si>
  <si>
    <t>филиала "Брянскэнергосбыт" ООО "Газпром энергосбыт Брянск"                                                                                                                Д.А. Котов</t>
  </si>
  <si>
    <t>филиала "Брянскэнергосбыт" ООО "Газпром энергосбыт Брянск"                                                                                                  Д.А. Котов</t>
  </si>
  <si>
    <t>филиала "Брянскэнергосбыт" ООО "Газпром энергосбыт Брянск"                                                            Д.А. Котов</t>
  </si>
  <si>
    <t>за 2020 год</t>
  </si>
  <si>
    <t>Год раскрытия информации: 2020 год</t>
  </si>
  <si>
    <t>Финансирование капитальных вложений 2020 года, млн. рублей (с НДС)</t>
  </si>
  <si>
    <t>Отклонение от плана финансирования капитальных вложений 2020 года</t>
  </si>
  <si>
    <t xml:space="preserve">Фактический объем освоения капитальных вложений на 01.01.2020 года, млн. рублей 
(без НДС) </t>
  </si>
  <si>
    <t xml:space="preserve">Остаток освоения капитальных вложений 
на 01.01.2020 года, млн. рублей (без НДС) </t>
  </si>
  <si>
    <t>Освоение капитальных вложений 2020 года, млн. рублей (без НДС)</t>
  </si>
  <si>
    <t xml:space="preserve">Остаток освоения капитальных вложений 
на 01.01.2021  года , млн. рублей 
(без НДС) </t>
  </si>
  <si>
    <t xml:space="preserve">Отклонение от плана освоения капитальных вложений 2020 года </t>
  </si>
  <si>
    <t xml:space="preserve">Принятие основных средств и нематериальных активов к бухгалтерскому учету в 2020 год </t>
  </si>
  <si>
    <t>Отклонение от плана ввода основных средств 2020 года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</si>
  <si>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 </t>
  </si>
  <si>
    <t>Отклонения от плановых показателей 2020 года</t>
  </si>
  <si>
    <t xml:space="preserve">Ввод объектов инвестиционной деятельности  (мощностей) в эксплуатацию в 2020 год </t>
  </si>
  <si>
    <t xml:space="preserve">Вывод объектов инвестиционной деятельности (мощностей) из эксплуатации в 2020 год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</si>
  <si>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2020 года</t>
  </si>
  <si>
    <t xml:space="preserve">факт  на 01.01.2020 года </t>
  </si>
  <si>
    <t xml:space="preserve">факт на 01.01.2021 года </t>
  </si>
  <si>
    <t>факт 2019 года 
(на 01.01.2020 г.)</t>
  </si>
  <si>
    <t>факт 2020 года 
(на 01.01.2021 года )</t>
  </si>
  <si>
    <t>факт 2020 года 
(на 01.01.2021 года)</t>
  </si>
  <si>
    <t xml:space="preserve">                    Год раскрытия (предоставления) информации: 2020 год</t>
  </si>
  <si>
    <t xml:space="preserve">Отчетный 2020 год </t>
  </si>
  <si>
    <t xml:space="preserve">Отклонение от плановых значений 2020 года 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</si>
  <si>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</si>
  <si>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 в прогнозных ценах соответствующих лет,  млн. рублей (с НДС) </t>
  </si>
  <si>
    <t xml:space="preserve">Освоение капитальных вложений 2020 года, млн. рублей (без НДС) 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</si>
  <si>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</si>
  <si>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 xml:space="preserve">Остаток освоения капитальных вложений 
на  01.01.2020 года,  
млн. рублей 
(без НДС) </t>
  </si>
  <si>
    <t xml:space="preserve">Принятие основных средств и нематериальных активов к бухгалтерскому учету в 2020 году 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</si>
  <si>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2020</t>
  </si>
  <si>
    <t>Ввод объектов инвестиционной деятельности (мощностей)  в эксплуатацию в 2020 году</t>
  </si>
  <si>
    <t>Вывод объектов инвестиционной деятельности (мощностей) из эксплуатации в год 2020</t>
  </si>
  <si>
    <t xml:space="preserve">факт на 01.01.2020 
года </t>
  </si>
  <si>
    <t>факт 2019 года 
(на 01.01.2020 года)</t>
  </si>
  <si>
    <t>Кассовые разрывы сложились меньше планируемых</t>
  </si>
  <si>
    <t>13 967 032,80</t>
  </si>
  <si>
    <t>за 2 квартал 2020 года</t>
  </si>
  <si>
    <t>Всего (2 квартал 2020 года)</t>
  </si>
  <si>
    <t>Отчетный 2020 год                         (2 квартал)</t>
  </si>
  <si>
    <t>Год раскрытия (предоставления) информации: 2020 год</t>
  </si>
  <si>
    <t xml:space="preserve">             Субъект Российской Федерации: Брянская область</t>
  </si>
  <si>
    <t>В связи с пандемией хозяйственная деятельность Общества была приостновлена во 2 кв.</t>
  </si>
  <si>
    <t>Исполнение ИП создание имущественного комплекса перенесено на 3 кв.</t>
  </si>
  <si>
    <t>0.000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</si>
  <si>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(2 квартал 2020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</si>
</sst>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,"/>
    <numFmt numFmtId="170" formatCode="0.0%"/>
    <numFmt numFmtId="171" formatCode="0.000,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0" fillId="0" borderId="0"/>
    <xf numFmtId="43" fontId="4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522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/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0" xfId="107" applyFont="1"/>
    <xf numFmtId="0" fontId="28" fillId="0" borderId="0" xfId="36" applyFont="1"/>
    <xf numFmtId="0" fontId="43" fillId="0" borderId="0" xfId="36" applyFont="1"/>
    <xf numFmtId="0" fontId="37" fillId="0" borderId="0" xfId="55" applyFont="1" applyAlignment="1">
      <alignment vertical="center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10" fillId="0" borderId="0" xfId="37" applyNumberFormat="1" applyFont="1"/>
    <xf numFmtId="0" fontId="10" fillId="0" borderId="10" xfId="37" applyFont="1" applyFill="1" applyBorder="1" applyAlignment="1">
      <alignment horizontal="center" textRotation="90" wrapText="1"/>
    </xf>
    <xf numFmtId="0" fontId="10" fillId="0" borderId="0" xfId="0" applyFont="1" applyFill="1"/>
    <xf numFmtId="0" fontId="36" fillId="0" borderId="0" xfId="37" applyFont="1" applyAlignment="1">
      <alignment horizontal="right"/>
    </xf>
    <xf numFmtId="0" fontId="10" fillId="0" borderId="0" xfId="0" applyFont="1" applyFill="1" applyAlignment="1"/>
    <xf numFmtId="0" fontId="34" fillId="0" borderId="0" xfId="55" applyFont="1" applyAlignment="1">
      <alignment vertical="top"/>
    </xf>
    <xf numFmtId="0" fontId="10" fillId="24" borderId="0" xfId="37" applyFont="1" applyFill="1"/>
    <xf numFmtId="0" fontId="44" fillId="0" borderId="0" xfId="37" applyFont="1"/>
    <xf numFmtId="0" fontId="44" fillId="0" borderId="0" xfId="55" applyFont="1" applyAlignment="1">
      <alignment horizontal="center" vertical="center"/>
    </xf>
    <xf numFmtId="0" fontId="44" fillId="0" borderId="0" xfId="37" applyFont="1" applyFill="1" applyBorder="1" applyAlignment="1">
      <alignment horizontal="center" vertical="center" wrapText="1"/>
    </xf>
    <xf numFmtId="0" fontId="44" fillId="0" borderId="0" xfId="37" applyFont="1" applyFill="1" applyBorder="1" applyAlignment="1">
      <alignment horizontal="left" vertical="center" wrapText="1"/>
    </xf>
    <xf numFmtId="0" fontId="45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6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6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49" fontId="51" fillId="0" borderId="11" xfId="57" applyNumberFormat="1" applyFont="1" applyFill="1" applyBorder="1" applyAlignment="1">
      <alignment horizontal="center" vertical="center"/>
    </xf>
    <xf numFmtId="0" fontId="51" fillId="0" borderId="11" xfId="57" applyFont="1" applyFill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6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6" fillId="0" borderId="27" xfId="57" applyFont="1" applyFill="1" applyBorder="1" applyAlignment="1">
      <alignment horizontal="center" vertical="center"/>
    </xf>
    <xf numFmtId="0" fontId="46" fillId="0" borderId="36" xfId="57" applyFont="1" applyFill="1" applyBorder="1" applyAlignment="1">
      <alignment horizontal="center" vertical="center"/>
    </xf>
    <xf numFmtId="0" fontId="46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6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6" fillId="0" borderId="30" xfId="57" applyFont="1" applyFill="1" applyBorder="1" applyAlignment="1">
      <alignment horizontal="center" vertical="center"/>
    </xf>
    <xf numFmtId="0" fontId="46" fillId="0" borderId="24" xfId="57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6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6" fillId="0" borderId="38" xfId="57" applyFont="1" applyFill="1" applyBorder="1" applyAlignment="1">
      <alignment horizontal="center" vertical="center"/>
    </xf>
    <xf numFmtId="0" fontId="46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6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6" fillId="0" borderId="31" xfId="57" applyFont="1" applyFill="1" applyBorder="1" applyAlignment="1">
      <alignment horizontal="center" vertical="center"/>
    </xf>
    <xf numFmtId="0" fontId="46" fillId="0" borderId="40" xfId="57" applyFont="1" applyFill="1" applyBorder="1" applyAlignment="1">
      <alignment horizontal="center" vertical="center"/>
    </xf>
    <xf numFmtId="49" fontId="46" fillId="0" borderId="41" xfId="0" applyNumberFormat="1" applyFont="1" applyFill="1" applyBorder="1" applyAlignment="1">
      <alignment horizontal="center" vertical="center"/>
    </xf>
    <xf numFmtId="0" fontId="46" fillId="0" borderId="42" xfId="57" applyFont="1" applyFill="1" applyBorder="1" applyAlignment="1">
      <alignment horizontal="center" vertical="center"/>
    </xf>
    <xf numFmtId="0" fontId="46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6" fillId="0" borderId="30" xfId="57" applyFont="1" applyFill="1" applyBorder="1" applyAlignment="1">
      <alignment horizontal="center" vertical="center" wrapText="1"/>
    </xf>
    <xf numFmtId="49" fontId="51" fillId="0" borderId="39" xfId="57" applyNumberFormat="1" applyFont="1" applyFill="1" applyBorder="1" applyAlignment="1">
      <alignment horizontal="center" vertical="center"/>
    </xf>
    <xf numFmtId="0" fontId="51" fillId="0" borderId="31" xfId="57" applyFont="1" applyFill="1" applyBorder="1" applyAlignment="1">
      <alignment horizontal="center" vertical="center" wrapText="1"/>
    </xf>
    <xf numFmtId="0" fontId="51" fillId="0" borderId="40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/>
    </xf>
    <xf numFmtId="0" fontId="54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7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6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6" fillId="0" borderId="24" xfId="57" applyFont="1" applyFill="1" applyBorder="1" applyAlignment="1">
      <alignment horizontal="center" vertical="center" wrapText="1"/>
    </xf>
    <xf numFmtId="49" fontId="46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6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6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56" fillId="24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right"/>
    </xf>
    <xf numFmtId="0" fontId="30" fillId="24" borderId="0" xfId="44" applyFont="1" applyFill="1" applyBorder="1"/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7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34" fillId="0" borderId="0" xfId="55" applyFont="1"/>
    <xf numFmtId="0" fontId="34" fillId="0" borderId="10" xfId="55" applyFont="1" applyBorder="1" applyAlignment="1">
      <alignment horizontal="center" vertical="center" textRotation="90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0" xfId="37" applyFont="1" applyAlignment="1">
      <alignment horizontal="left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Alignment="1">
      <alignment horizont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0" borderId="15" xfId="280" applyFont="1" applyFill="1" applyBorder="1" applyAlignment="1">
      <alignment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6" fillId="0" borderId="18" xfId="57" applyFont="1" applyFill="1" applyBorder="1" applyAlignment="1">
      <alignment horizontal="center" vertical="center" wrapText="1"/>
    </xf>
    <xf numFmtId="49" fontId="48" fillId="0" borderId="11" xfId="57" applyNumberFormat="1" applyFont="1" applyFill="1" applyBorder="1" applyAlignment="1">
      <alignment horizontal="center" vertical="center"/>
    </xf>
    <xf numFmtId="0" fontId="48" fillId="0" borderId="11" xfId="57" applyFont="1" applyFill="1" applyBorder="1" applyAlignment="1">
      <alignment horizontal="center" vertical="center" wrapText="1"/>
    </xf>
    <xf numFmtId="0" fontId="48" fillId="24" borderId="31" xfId="57" applyFont="1" applyFill="1" applyBorder="1" applyAlignment="1">
      <alignment horizontal="center" vertical="center" wrapText="1"/>
    </xf>
    <xf numFmtId="0" fontId="48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6" fillId="0" borderId="15" xfId="57" applyNumberFormat="1" applyFont="1" applyFill="1" applyBorder="1" applyAlignment="1">
      <alignment horizontal="left" vertical="center"/>
    </xf>
    <xf numFmtId="0" fontId="37" fillId="24" borderId="0" xfId="55" applyFont="1" applyFill="1" applyAlignment="1">
      <alignment vertical="center"/>
    </xf>
    <xf numFmtId="0" fontId="10" fillId="24" borderId="0" xfId="37" applyFont="1" applyFill="1" applyAlignment="1"/>
    <xf numFmtId="0" fontId="32" fillId="24" borderId="0" xfId="45" applyFont="1" applyFill="1" applyBorder="1" applyAlignment="1">
      <alignment vertical="center"/>
    </xf>
    <xf numFmtId="0" fontId="32" fillId="24" borderId="10" xfId="45" applyFont="1" applyFill="1" applyBorder="1" applyAlignment="1">
      <alignment horizontal="center" vertical="center" wrapText="1"/>
    </xf>
    <xf numFmtId="16" fontId="32" fillId="24" borderId="10" xfId="45" applyNumberFormat="1" applyFont="1" applyFill="1" applyBorder="1" applyAlignment="1">
      <alignment horizontal="center" vertical="center"/>
    </xf>
    <xf numFmtId="14" fontId="32" fillId="24" borderId="10" xfId="45" applyNumberFormat="1" applyFont="1" applyFill="1" applyBorder="1" applyAlignment="1">
      <alignment horizontal="center" vertical="center"/>
    </xf>
    <xf numFmtId="0" fontId="36" fillId="0" borderId="21" xfId="46" applyFont="1" applyFill="1" applyBorder="1" applyAlignment="1"/>
    <xf numFmtId="0" fontId="32" fillId="0" borderId="11" xfId="45" applyFont="1" applyFill="1" applyBorder="1" applyAlignment="1">
      <alignment horizontal="center" vertical="center"/>
    </xf>
    <xf numFmtId="14" fontId="32" fillId="0" borderId="11" xfId="45" applyNumberFormat="1" applyFont="1" applyFill="1" applyBorder="1" applyAlignment="1">
      <alignment horizontal="center" vertical="center"/>
    </xf>
    <xf numFmtId="0" fontId="32" fillId="0" borderId="0" xfId="45" applyFont="1" applyFill="1" applyBorder="1" applyAlignment="1">
      <alignment vertical="center" wrapText="1"/>
    </xf>
    <xf numFmtId="0" fontId="33" fillId="0" borderId="0" xfId="45" applyFont="1" applyFill="1" applyBorder="1" applyAlignment="1">
      <alignment vertical="center" wrapText="1"/>
    </xf>
    <xf numFmtId="0" fontId="10" fillId="0" borderId="10" xfId="37" applyNumberFormat="1" applyFont="1" applyBorder="1" applyAlignment="1">
      <alignment horizontal="center" vertical="center" wrapText="1"/>
    </xf>
    <xf numFmtId="0" fontId="10" fillId="0" borderId="10" xfId="37" applyNumberFormat="1" applyFont="1" applyBorder="1" applyAlignment="1">
      <alignment horizontal="center" vertical="center"/>
    </xf>
    <xf numFmtId="1" fontId="10" fillId="0" borderId="0" xfId="37" applyNumberFormat="1" applyFont="1" applyAlignment="1">
      <alignment horizontal="left" vertical="top"/>
    </xf>
    <xf numFmtId="0" fontId="62" fillId="0" borderId="0" xfId="55" applyFont="1" applyAlignment="1">
      <alignment vertical="center"/>
    </xf>
    <xf numFmtId="0" fontId="36" fillId="0" borderId="0" xfId="46" applyFont="1" applyFill="1" applyBorder="1" applyAlignment="1"/>
    <xf numFmtId="0" fontId="56" fillId="0" borderId="10" xfId="57" applyFont="1" applyFill="1" applyBorder="1" applyAlignment="1">
      <alignment horizontal="center" vertical="center" wrapText="1"/>
    </xf>
    <xf numFmtId="0" fontId="56" fillId="0" borderId="18" xfId="57" applyFont="1" applyFill="1" applyBorder="1" applyAlignment="1">
      <alignment horizontal="center" vertical="center" wrapText="1"/>
    </xf>
    <xf numFmtId="0" fontId="10" fillId="0" borderId="26" xfId="5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1" fontId="63" fillId="0" borderId="10" xfId="0" quotePrefix="1" applyNumberFormat="1" applyFont="1" applyFill="1" applyBorder="1" applyAlignment="1">
      <alignment vertical="center"/>
    </xf>
    <xf numFmtId="1" fontId="63" fillId="0" borderId="10" xfId="0" applyNumberFormat="1" applyFont="1" applyFill="1" applyBorder="1" applyAlignment="1">
      <alignment vertical="center" wrapText="1"/>
    </xf>
    <xf numFmtId="3" fontId="10" fillId="0" borderId="10" xfId="0" applyNumberFormat="1" applyFont="1" applyFill="1" applyBorder="1" applyAlignment="1">
      <alignment horizontal="right"/>
    </xf>
    <xf numFmtId="1" fontId="63" fillId="24" borderId="10" xfId="0" applyNumberFormat="1" applyFont="1" applyFill="1" applyBorder="1" applyAlignment="1">
      <alignment vertical="center" wrapText="1"/>
    </xf>
    <xf numFmtId="1" fontId="10" fillId="0" borderId="10" xfId="0" applyNumberFormat="1" applyFont="1" applyFill="1" applyBorder="1" applyAlignment="1">
      <alignment vertical="center" wrapText="1"/>
    </xf>
    <xf numFmtId="0" fontId="63" fillId="0" borderId="10" xfId="0" applyFont="1" applyFill="1" applyBorder="1" applyAlignment="1">
      <alignment wrapText="1"/>
    </xf>
    <xf numFmtId="0" fontId="10" fillId="0" borderId="10" xfId="37" applyFont="1" applyFill="1" applyBorder="1"/>
    <xf numFmtId="0" fontId="37" fillId="24" borderId="0" xfId="0" applyFont="1" applyFill="1" applyAlignment="1">
      <alignment vertical="center"/>
    </xf>
    <xf numFmtId="0" fontId="10" fillId="0" borderId="10" xfId="36" applyFont="1" applyBorder="1" applyAlignment="1">
      <alignment horizontal="center" vertical="center" wrapText="1"/>
    </xf>
    <xf numFmtId="167" fontId="10" fillId="0" borderId="10" xfId="0" applyNumberFormat="1" applyFont="1" applyFill="1" applyBorder="1" applyAlignment="1">
      <alignment horizontal="right"/>
    </xf>
    <xf numFmtId="168" fontId="10" fillId="0" borderId="10" xfId="0" applyNumberFormat="1" applyFont="1" applyFill="1" applyBorder="1" applyAlignment="1">
      <alignment horizontal="right"/>
    </xf>
    <xf numFmtId="167" fontId="10" fillId="0" borderId="10" xfId="0" applyNumberFormat="1" applyFont="1" applyBorder="1" applyAlignment="1">
      <alignment horizontal="right"/>
    </xf>
    <xf numFmtId="3" fontId="10" fillId="0" borderId="10" xfId="0" applyNumberFormat="1" applyFont="1" applyBorder="1" applyAlignment="1">
      <alignment horizontal="right"/>
    </xf>
    <xf numFmtId="3" fontId="34" fillId="0" borderId="10" xfId="55" applyNumberFormat="1" applyFont="1" applyBorder="1" applyAlignment="1">
      <alignment horizontal="right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32" fillId="24" borderId="10" xfId="4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textRotation="90" wrapText="1"/>
    </xf>
    <xf numFmtId="49" fontId="34" fillId="24" borderId="10" xfId="55" applyNumberFormat="1" applyFont="1" applyFill="1" applyBorder="1" applyAlignment="1">
      <alignment horizontal="center"/>
    </xf>
    <xf numFmtId="0" fontId="10" fillId="24" borderId="10" xfId="37" applyFont="1" applyFill="1" applyBorder="1" applyAlignment="1">
      <alignment horizontal="center" textRotation="90" wrapText="1"/>
    </xf>
    <xf numFmtId="0" fontId="34" fillId="24" borderId="10" xfId="55" applyFont="1" applyFill="1" applyBorder="1" applyAlignment="1">
      <alignment horizontal="center" vertical="center" textRotation="90"/>
    </xf>
    <xf numFmtId="0" fontId="34" fillId="24" borderId="10" xfId="55" applyFont="1" applyFill="1" applyBorder="1" applyAlignment="1">
      <alignment horizontal="center" vertical="center" textRotation="90" wrapText="1"/>
    </xf>
    <xf numFmtId="1" fontId="10" fillId="0" borderId="10" xfId="0" applyNumberFormat="1" applyFont="1" applyBorder="1" applyAlignment="1">
      <alignment horizontal="right"/>
    </xf>
    <xf numFmtId="0" fontId="10" fillId="0" borderId="0" xfId="280" applyFont="1" applyFill="1" applyAlignment="1">
      <alignment horizontal="left" vertical="center" wrapText="1"/>
    </xf>
    <xf numFmtId="0" fontId="36" fillId="0" borderId="0" xfId="57" applyFont="1" applyAlignment="1">
      <alignment horizontal="right"/>
    </xf>
    <xf numFmtId="169" fontId="46" fillId="0" borderId="25" xfId="57" applyNumberFormat="1" applyFont="1" applyFill="1" applyBorder="1" applyAlignment="1">
      <alignment horizontal="center" vertical="center"/>
    </xf>
    <xf numFmtId="169" fontId="46" fillId="0" borderId="26" xfId="57" applyNumberFormat="1" applyFont="1" applyFill="1" applyBorder="1" applyAlignment="1">
      <alignment horizontal="center" vertical="center"/>
    </xf>
    <xf numFmtId="4" fontId="46" fillId="0" borderId="26" xfId="624" applyNumberFormat="1" applyFont="1" applyFill="1" applyBorder="1" applyAlignment="1">
      <alignment horizontal="center" vertical="center"/>
    </xf>
    <xf numFmtId="4" fontId="46" fillId="0" borderId="27" xfId="0" applyNumberFormat="1" applyFont="1" applyFill="1" applyBorder="1" applyAlignment="1">
      <alignment wrapText="1"/>
    </xf>
    <xf numFmtId="169" fontId="46" fillId="0" borderId="29" xfId="57" applyNumberFormat="1" applyFont="1" applyFill="1" applyBorder="1" applyAlignment="1">
      <alignment horizontal="center" vertical="center"/>
    </xf>
    <xf numFmtId="169" fontId="46" fillId="0" borderId="10" xfId="57" applyNumberFormat="1" applyFont="1" applyFill="1" applyBorder="1" applyAlignment="1">
      <alignment horizontal="center" vertical="center"/>
    </xf>
    <xf numFmtId="4" fontId="46" fillId="0" borderId="10" xfId="624" applyNumberFormat="1" applyFont="1" applyFill="1" applyBorder="1" applyAlignment="1">
      <alignment horizontal="center" vertical="center"/>
    </xf>
    <xf numFmtId="4" fontId="46" fillId="0" borderId="30" xfId="0" applyNumberFormat="1" applyFont="1" applyFill="1" applyBorder="1" applyAlignment="1">
      <alignment wrapText="1"/>
    </xf>
    <xf numFmtId="169" fontId="46" fillId="0" borderId="29" xfId="625" applyNumberFormat="1" applyFont="1" applyFill="1" applyBorder="1" applyAlignment="1">
      <alignment horizontal="center" vertical="center"/>
    </xf>
    <xf numFmtId="169" fontId="46" fillId="0" borderId="10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1"/>
    </xf>
    <xf numFmtId="169" fontId="46" fillId="0" borderId="39" xfId="625" applyNumberFormat="1" applyFont="1" applyFill="1" applyBorder="1" applyAlignment="1">
      <alignment horizontal="center" vertical="center"/>
    </xf>
    <xf numFmtId="169" fontId="46" fillId="0" borderId="32" xfId="0" applyNumberFormat="1" applyFont="1" applyFill="1" applyBorder="1" applyAlignment="1">
      <alignment horizontal="center" vertical="center"/>
    </xf>
    <xf numFmtId="4" fontId="46" fillId="0" borderId="32" xfId="624" applyNumberFormat="1" applyFont="1" applyFill="1" applyBorder="1" applyAlignment="1">
      <alignment horizontal="center" vertical="center"/>
    </xf>
    <xf numFmtId="4" fontId="46" fillId="0" borderId="31" xfId="0" applyNumberFormat="1" applyFont="1" applyFill="1" applyBorder="1" applyAlignment="1">
      <alignment wrapText="1"/>
    </xf>
    <xf numFmtId="0" fontId="46" fillId="0" borderId="14" xfId="57" applyFont="1" applyFill="1" applyBorder="1" applyAlignment="1">
      <alignment horizontal="center" vertical="center"/>
    </xf>
    <xf numFmtId="4" fontId="10" fillId="24" borderId="0" xfId="57" applyNumberFormat="1" applyFont="1" applyFill="1"/>
    <xf numFmtId="0" fontId="46" fillId="0" borderId="12" xfId="57" applyFont="1" applyFill="1" applyBorder="1" applyAlignment="1">
      <alignment horizontal="center" vertical="center"/>
    </xf>
    <xf numFmtId="169" fontId="46" fillId="0" borderId="29" xfId="625" applyNumberFormat="1" applyFont="1" applyFill="1" applyBorder="1" applyAlignment="1"/>
    <xf numFmtId="169" fontId="10" fillId="0" borderId="10" xfId="0" applyNumberFormat="1" applyFont="1" applyFill="1" applyBorder="1"/>
    <xf numFmtId="0" fontId="46" fillId="0" borderId="16" xfId="57" applyFont="1" applyFill="1" applyBorder="1" applyAlignment="1">
      <alignment horizontal="center" vertical="center"/>
    </xf>
    <xf numFmtId="169" fontId="46" fillId="0" borderId="37" xfId="625" applyNumberFormat="1" applyFont="1" applyFill="1" applyBorder="1" applyAlignment="1">
      <alignment horizontal="center" vertical="center"/>
    </xf>
    <xf numFmtId="169" fontId="46" fillId="0" borderId="11" xfId="0" applyNumberFormat="1" applyFont="1" applyFill="1" applyBorder="1" applyAlignment="1">
      <alignment horizontal="center" vertical="center"/>
    </xf>
    <xf numFmtId="4" fontId="46" fillId="0" borderId="11" xfId="624" applyNumberFormat="1" applyFont="1" applyFill="1" applyBorder="1" applyAlignment="1">
      <alignment horizontal="center" vertical="center"/>
    </xf>
    <xf numFmtId="4" fontId="46" fillId="0" borderId="38" xfId="0" applyNumberFormat="1" applyFont="1" applyFill="1" applyBorder="1" applyAlignment="1">
      <alignment wrapText="1"/>
    </xf>
    <xf numFmtId="0" fontId="46" fillId="0" borderId="46" xfId="57" applyFont="1" applyFill="1" applyBorder="1" applyAlignment="1">
      <alignment horizontal="center" vertical="center"/>
    </xf>
    <xf numFmtId="169" fontId="46" fillId="0" borderId="25" xfId="625" applyNumberFormat="1" applyFont="1" applyFill="1" applyBorder="1" applyAlignment="1">
      <alignment horizontal="center" vertical="center"/>
    </xf>
    <xf numFmtId="169" fontId="46" fillId="0" borderId="26" xfId="0" applyNumberFormat="1" applyFont="1" applyFill="1" applyBorder="1" applyAlignment="1">
      <alignment horizontal="center" vertical="center"/>
    </xf>
    <xf numFmtId="0" fontId="46" fillId="0" borderId="50" xfId="57" applyFont="1" applyFill="1" applyBorder="1" applyAlignment="1">
      <alignment horizontal="center" vertical="center"/>
    </xf>
    <xf numFmtId="169" fontId="46" fillId="0" borderId="41" xfId="625" applyNumberFormat="1" applyFont="1" applyFill="1" applyBorder="1" applyAlignment="1">
      <alignment horizontal="center" vertical="center"/>
    </xf>
    <xf numFmtId="169" fontId="46" fillId="0" borderId="13" xfId="0" applyNumberFormat="1" applyFont="1" applyFill="1" applyBorder="1" applyAlignment="1">
      <alignment horizontal="center" vertical="center"/>
    </xf>
    <xf numFmtId="4" fontId="46" fillId="0" borderId="13" xfId="624" applyNumberFormat="1" applyFont="1" applyFill="1" applyBorder="1" applyAlignment="1">
      <alignment horizontal="center" vertical="center"/>
    </xf>
    <xf numFmtId="4" fontId="46" fillId="0" borderId="42" xfId="0" applyNumberFormat="1" applyFont="1" applyFill="1" applyBorder="1" applyAlignment="1">
      <alignment wrapText="1"/>
    </xf>
    <xf numFmtId="169" fontId="46" fillId="0" borderId="10" xfId="625" applyNumberFormat="1" applyFont="1" applyFill="1" applyBorder="1" applyAlignment="1"/>
    <xf numFmtId="4" fontId="46" fillId="0" borderId="10" xfId="0" applyNumberFormat="1" applyFont="1" applyFill="1" applyBorder="1" applyAlignment="1">
      <alignment horizontal="center" vertical="center"/>
    </xf>
    <xf numFmtId="169" fontId="46" fillId="0" borderId="13" xfId="625" applyNumberFormat="1" applyFont="1" applyFill="1" applyBorder="1" applyAlignment="1"/>
    <xf numFmtId="169" fontId="10" fillId="0" borderId="13" xfId="0" applyNumberFormat="1" applyFont="1" applyFill="1" applyBorder="1"/>
    <xf numFmtId="169" fontId="46" fillId="0" borderId="24" xfId="57" applyNumberFormat="1" applyFont="1" applyFill="1" applyBorder="1" applyAlignment="1">
      <alignment horizontal="center" vertical="center"/>
    </xf>
    <xf numFmtId="169" fontId="46" fillId="0" borderId="10" xfId="0" applyNumberFormat="1" applyFont="1" applyFill="1" applyBorder="1"/>
    <xf numFmtId="0" fontId="46" fillId="0" borderId="10" xfId="0" applyFont="1" applyFill="1" applyBorder="1"/>
    <xf numFmtId="0" fontId="46" fillId="0" borderId="13" xfId="0" applyFont="1" applyFill="1" applyBorder="1"/>
    <xf numFmtId="169" fontId="46" fillId="0" borderId="18" xfId="57" applyNumberFormat="1" applyFont="1" applyFill="1" applyBorder="1" applyAlignment="1">
      <alignment horizontal="center" vertical="center"/>
    </xf>
    <xf numFmtId="170" fontId="46" fillId="24" borderId="10" xfId="626" applyNumberFormat="1" applyFont="1" applyFill="1" applyBorder="1" applyAlignment="1">
      <alignment horizontal="center" vertical="center"/>
    </xf>
    <xf numFmtId="2" fontId="46" fillId="0" borderId="24" xfId="57" applyNumberFormat="1" applyFont="1" applyFill="1" applyBorder="1" applyAlignment="1">
      <alignment horizontal="center" vertical="center"/>
    </xf>
    <xf numFmtId="2" fontId="46" fillId="0" borderId="10" xfId="0" applyNumberFormat="1" applyFont="1" applyFill="1" applyBorder="1" applyAlignment="1">
      <alignment horizontal="center" vertical="center"/>
    </xf>
    <xf numFmtId="2" fontId="46" fillId="0" borderId="32" xfId="0" applyNumberFormat="1" applyFont="1" applyFill="1" applyBorder="1" applyAlignment="1">
      <alignment horizontal="center" vertical="center"/>
    </xf>
    <xf numFmtId="169" fontId="46" fillId="0" borderId="21" xfId="57" applyNumberFormat="1" applyFont="1" applyFill="1" applyBorder="1" applyAlignment="1">
      <alignment horizontal="center" vertical="center"/>
    </xf>
    <xf numFmtId="169" fontId="46" fillId="0" borderId="13" xfId="57" applyNumberFormat="1" applyFont="1" applyFill="1" applyBorder="1" applyAlignment="1">
      <alignment horizontal="center" vertical="center" wrapText="1"/>
    </xf>
    <xf numFmtId="4" fontId="46" fillId="0" borderId="13" xfId="57" applyNumberFormat="1" applyFont="1" applyFill="1" applyBorder="1" applyAlignment="1">
      <alignment horizontal="center" vertical="center" wrapText="1"/>
    </xf>
    <xf numFmtId="4" fontId="46" fillId="0" borderId="10" xfId="57" applyNumberFormat="1" applyFont="1" applyFill="1" applyBorder="1" applyAlignment="1">
      <alignment horizontal="center" vertical="center" wrapText="1"/>
    </xf>
    <xf numFmtId="4" fontId="10" fillId="0" borderId="10" xfId="57" applyNumberFormat="1" applyFont="1" applyFill="1" applyBorder="1" applyAlignment="1">
      <alignment horizontal="left" vertical="center" wrapText="1"/>
    </xf>
    <xf numFmtId="49" fontId="46" fillId="25" borderId="29" xfId="0" applyNumberFormat="1" applyFont="1" applyFill="1" applyBorder="1" applyAlignment="1">
      <alignment horizontal="center" vertical="center"/>
    </xf>
    <xf numFmtId="0" fontId="10" fillId="25" borderId="10" xfId="57" applyFont="1" applyFill="1" applyBorder="1" applyAlignment="1">
      <alignment horizontal="left" vertical="center" wrapText="1" indent="5"/>
    </xf>
    <xf numFmtId="169" fontId="46" fillId="0" borderId="10" xfId="0" applyNumberFormat="1" applyFont="1" applyFill="1" applyBorder="1" applyAlignment="1">
      <alignment horizontal="center" vertical="center" wrapText="1"/>
    </xf>
    <xf numFmtId="0" fontId="64" fillId="0" borderId="0" xfId="55" applyFont="1"/>
    <xf numFmtId="0" fontId="10" fillId="0" borderId="0" xfId="37" applyFont="1" applyFill="1" applyBorder="1" applyAlignment="1">
      <alignment vertical="center" wrapText="1"/>
    </xf>
    <xf numFmtId="1" fontId="63" fillId="0" borderId="0" xfId="0" quotePrefix="1" applyNumberFormat="1" applyFont="1" applyFill="1" applyBorder="1" applyAlignment="1">
      <alignment vertical="center"/>
    </xf>
    <xf numFmtId="0" fontId="63" fillId="0" borderId="0" xfId="0" applyFont="1" applyFill="1" applyBorder="1" applyAlignment="1">
      <alignment wrapText="1"/>
    </xf>
    <xf numFmtId="3" fontId="10" fillId="0" borderId="0" xfId="0" applyNumberFormat="1" applyFont="1" applyFill="1" applyBorder="1" applyAlignment="1">
      <alignment horizontal="right"/>
    </xf>
    <xf numFmtId="168" fontId="10" fillId="0" borderId="0" xfId="0" applyNumberFormat="1" applyFont="1" applyFill="1" applyBorder="1" applyAlignment="1">
      <alignment horizontal="right"/>
    </xf>
    <xf numFmtId="167" fontId="10" fillId="0" borderId="0" xfId="0" applyNumberFormat="1" applyFont="1" applyFill="1" applyBorder="1" applyAlignment="1">
      <alignment horizontal="right"/>
    </xf>
    <xf numFmtId="0" fontId="64" fillId="0" borderId="0" xfId="55" applyFont="1" applyAlignment="1"/>
    <xf numFmtId="169" fontId="46" fillId="0" borderId="13" xfId="0" applyNumberFormat="1" applyFont="1" applyFill="1" applyBorder="1"/>
    <xf numFmtId="3" fontId="46" fillId="0" borderId="24" xfId="57" applyNumberFormat="1" applyFont="1" applyFill="1" applyBorder="1" applyAlignment="1">
      <alignment horizontal="center" vertical="center"/>
    </xf>
    <xf numFmtId="3" fontId="46" fillId="0" borderId="10" xfId="0" applyNumberFormat="1" applyFont="1" applyFill="1" applyBorder="1"/>
    <xf numFmtId="0" fontId="46" fillId="0" borderId="30" xfId="0" applyFont="1" applyFill="1" applyBorder="1" applyAlignment="1">
      <alignment wrapText="1"/>
    </xf>
    <xf numFmtId="169" fontId="36" fillId="0" borderId="10" xfId="0" applyNumberFormat="1" applyFont="1" applyFill="1" applyBorder="1" applyAlignment="1">
      <alignment vertical="center" wrapText="1"/>
    </xf>
    <xf numFmtId="3" fontId="36" fillId="0" borderId="10" xfId="0" applyNumberFormat="1" applyFont="1" applyFill="1" applyBorder="1" applyAlignment="1">
      <alignment vertical="center" wrapText="1"/>
    </xf>
    <xf numFmtId="3" fontId="46" fillId="0" borderId="10" xfId="0" applyNumberFormat="1" applyFont="1" applyFill="1" applyBorder="1" applyAlignment="1">
      <alignment horizontal="left" vertical="center" wrapText="1"/>
    </xf>
    <xf numFmtId="169" fontId="36" fillId="0" borderId="10" xfId="0" applyNumberFormat="1" applyFont="1" applyFill="1" applyBorder="1" applyAlignment="1">
      <alignment vertical="center"/>
    </xf>
    <xf numFmtId="3" fontId="36" fillId="0" borderId="10" xfId="0" applyNumberFormat="1" applyFont="1" applyFill="1" applyBorder="1" applyAlignment="1">
      <alignment vertical="center"/>
    </xf>
    <xf numFmtId="0" fontId="63" fillId="0" borderId="0" xfId="0" applyFont="1"/>
    <xf numFmtId="169" fontId="10" fillId="24" borderId="0" xfId="57" applyNumberFormat="1" applyFont="1" applyFill="1" applyAlignment="1">
      <alignment vertical="center"/>
    </xf>
    <xf numFmtId="171" fontId="46" fillId="0" borderId="10" xfId="0" applyNumberFormat="1" applyFont="1" applyFill="1" applyBorder="1" applyAlignment="1">
      <alignment horizontal="center" vertical="center"/>
    </xf>
    <xf numFmtId="1" fontId="46" fillId="0" borderId="32" xfId="0" applyNumberFormat="1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0" borderId="0" xfId="280" applyFont="1" applyFill="1" applyAlignment="1">
      <alignment horizontal="left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1" xfId="45" applyFont="1" applyFill="1" applyBorder="1" applyAlignment="1">
      <alignment horizontal="center" vertical="center" wrapText="1"/>
    </xf>
    <xf numFmtId="0" fontId="32" fillId="0" borderId="17" xfId="45" applyFont="1" applyFill="1" applyBorder="1" applyAlignment="1">
      <alignment horizontal="center" vertical="center" wrapText="1"/>
    </xf>
    <xf numFmtId="0" fontId="32" fillId="0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1" xfId="55" applyFont="1" applyFill="1" applyBorder="1" applyAlignment="1">
      <alignment horizontal="center" vertical="center" wrapText="1"/>
    </xf>
    <xf numFmtId="0" fontId="34" fillId="24" borderId="17" xfId="55" applyFont="1" applyFill="1" applyBorder="1" applyAlignment="1">
      <alignment horizontal="center" vertical="center" wrapText="1"/>
    </xf>
    <xf numFmtId="0" fontId="34" fillId="24" borderId="13" xfId="55" applyFont="1" applyFill="1" applyBorder="1" applyAlignment="1">
      <alignment horizontal="center" vertical="center" wrapText="1"/>
    </xf>
    <xf numFmtId="0" fontId="34" fillId="0" borderId="11" xfId="55" applyFont="1" applyBorder="1" applyAlignment="1">
      <alignment horizontal="center" vertical="center" wrapText="1"/>
    </xf>
    <xf numFmtId="0" fontId="34" fillId="0" borderId="17" xfId="55" applyFont="1" applyBorder="1" applyAlignment="1">
      <alignment horizontal="center" vertical="center" wrapText="1"/>
    </xf>
    <xf numFmtId="0" fontId="34" fillId="0" borderId="13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6" fillId="0" borderId="0" xfId="57" applyNumberFormat="1" applyFont="1" applyFill="1" applyAlignment="1">
      <alignment horizontal="left" vertical="top" wrapText="1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28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0" fontId="46" fillId="0" borderId="47" xfId="57" applyFont="1" applyFill="1" applyBorder="1" applyAlignment="1">
      <alignment horizontal="center" vertical="center" wrapText="1"/>
    </xf>
    <xf numFmtId="0" fontId="46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6" fillId="0" borderId="0" xfId="57" applyNumberFormat="1" applyFont="1" applyFill="1" applyAlignment="1">
      <alignment horizontal="left" vertical="center"/>
    </xf>
    <xf numFmtId="49" fontId="52" fillId="0" borderId="33" xfId="57" applyNumberFormat="1" applyFont="1" applyFill="1" applyBorder="1" applyAlignment="1">
      <alignment horizontal="center" vertical="center"/>
    </xf>
    <xf numFmtId="49" fontId="52" fillId="0" borderId="34" xfId="57" applyNumberFormat="1" applyFont="1" applyFill="1" applyBorder="1" applyAlignment="1">
      <alignment horizontal="center" vertical="center"/>
    </xf>
    <xf numFmtId="49" fontId="52" fillId="0" borderId="35" xfId="57" applyNumberFormat="1" applyFont="1" applyFill="1" applyBorder="1" applyAlignment="1">
      <alignment horizontal="center" vertical="center"/>
    </xf>
    <xf numFmtId="0" fontId="50" fillId="0" borderId="43" xfId="57" applyFont="1" applyFill="1" applyBorder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50" fillId="0" borderId="44" xfId="57" applyFont="1" applyFill="1" applyBorder="1" applyAlignment="1">
      <alignment horizontal="center" vertical="center" wrapText="1"/>
    </xf>
    <xf numFmtId="49" fontId="48" fillId="0" borderId="25" xfId="57" applyNumberFormat="1" applyFont="1" applyFill="1" applyBorder="1" applyAlignment="1">
      <alignment horizontal="center" vertical="center" wrapText="1"/>
    </xf>
    <xf numFmtId="49" fontId="48" fillId="0" borderId="29" xfId="57" applyNumberFormat="1" applyFont="1" applyFill="1" applyBorder="1" applyAlignment="1">
      <alignment horizontal="center" vertical="center" wrapText="1"/>
    </xf>
    <xf numFmtId="0" fontId="50" fillId="24" borderId="0" xfId="57" applyFont="1" applyFill="1" applyAlignment="1">
      <alignment horizontal="center" vertical="center" wrapText="1"/>
    </xf>
    <xf numFmtId="49" fontId="46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top"/>
    </xf>
    <xf numFmtId="0" fontId="53" fillId="0" borderId="26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3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36" fillId="0" borderId="21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textRotation="90" wrapText="1"/>
    </xf>
    <xf numFmtId="0" fontId="10" fillId="24" borderId="13" xfId="37" applyFont="1" applyFill="1" applyBorder="1" applyAlignment="1">
      <alignment horizontal="center" vertical="center" textRotation="90" wrapText="1"/>
    </xf>
    <xf numFmtId="0" fontId="10" fillId="24" borderId="11" xfId="0" applyFont="1" applyFill="1" applyBorder="1" applyAlignment="1">
      <alignment horizontal="center" vertical="center" textRotation="90" wrapText="1"/>
    </xf>
    <xf numFmtId="0" fontId="10" fillId="24" borderId="13" xfId="0" applyFont="1" applyFill="1" applyBorder="1" applyAlignment="1">
      <alignment horizontal="center" vertical="center" textRotation="90" wrapText="1"/>
    </xf>
    <xf numFmtId="0" fontId="10" fillId="0" borderId="11" xfId="37" applyFont="1" applyFill="1" applyBorder="1" applyAlignment="1">
      <alignment horizontal="center" vertical="center" textRotation="90" wrapText="1"/>
    </xf>
    <xf numFmtId="0" fontId="10" fillId="0" borderId="13" xfId="37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center"/>
    </xf>
    <xf numFmtId="0" fontId="10" fillId="24" borderId="14" xfId="37" applyFont="1" applyFill="1" applyBorder="1" applyAlignment="1">
      <alignment horizontal="center" vertical="center" wrapText="1"/>
    </xf>
    <xf numFmtId="0" fontId="10" fillId="24" borderId="19" xfId="37" applyFont="1" applyFill="1" applyBorder="1" applyAlignment="1">
      <alignment horizontal="center" vertical="center" wrapText="1"/>
    </xf>
    <xf numFmtId="0" fontId="10" fillId="24" borderId="24" xfId="37" applyFont="1" applyFill="1" applyBorder="1" applyAlignment="1">
      <alignment horizontal="center" vertical="center" wrapText="1"/>
    </xf>
    <xf numFmtId="0" fontId="32" fillId="24" borderId="10" xfId="45" applyFont="1" applyFill="1" applyBorder="1" applyAlignment="1">
      <alignment horizontal="center" vertical="center" wrapText="1"/>
    </xf>
    <xf numFmtId="0" fontId="32" fillId="24" borderId="12" xfId="45" applyFont="1" applyFill="1" applyBorder="1" applyAlignment="1">
      <alignment horizontal="center" vertical="center"/>
    </xf>
    <xf numFmtId="0" fontId="32" fillId="24" borderId="24" xfId="45" applyFont="1" applyFill="1" applyBorder="1" applyAlignment="1">
      <alignment horizontal="center" vertical="center"/>
    </xf>
    <xf numFmtId="0" fontId="32" fillId="24" borderId="18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32" fillId="24" borderId="12" xfId="45" applyFont="1" applyFill="1" applyBorder="1" applyAlignment="1">
      <alignment horizontal="center" vertical="center" wrapText="1"/>
    </xf>
    <xf numFmtId="0" fontId="32" fillId="24" borderId="24" xfId="45" applyFont="1" applyFill="1" applyBorder="1" applyAlignment="1">
      <alignment horizontal="center" vertical="center" wrapText="1"/>
    </xf>
    <xf numFmtId="0" fontId="32" fillId="24" borderId="18" xfId="45" applyFont="1" applyFill="1" applyBorder="1" applyAlignment="1">
      <alignment horizontal="center" vertical="center" wrapText="1"/>
    </xf>
    <xf numFmtId="0" fontId="10" fillId="24" borderId="21" xfId="37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left" vertical="center" wrapText="1"/>
    </xf>
    <xf numFmtId="0" fontId="36" fillId="0" borderId="21" xfId="46" applyFont="1" applyFill="1" applyBorder="1" applyAlignment="1">
      <alignment horizontal="center"/>
    </xf>
    <xf numFmtId="0" fontId="32" fillId="0" borderId="16" xfId="45" applyFont="1" applyFill="1" applyBorder="1" applyAlignment="1">
      <alignment horizontal="center" vertical="center"/>
    </xf>
    <xf numFmtId="0" fontId="32" fillId="0" borderId="15" xfId="45" applyFont="1" applyFill="1" applyBorder="1" applyAlignment="1">
      <alignment horizontal="center" vertical="center"/>
    </xf>
    <xf numFmtId="0" fontId="32" fillId="0" borderId="20" xfId="45" applyFont="1" applyFill="1" applyBorder="1" applyAlignment="1">
      <alignment horizontal="center" vertical="center"/>
    </xf>
    <xf numFmtId="0" fontId="32" fillId="0" borderId="14" xfId="45" applyFont="1" applyFill="1" applyBorder="1" applyAlignment="1">
      <alignment horizontal="center" vertical="center"/>
    </xf>
    <xf numFmtId="0" fontId="32" fillId="0" borderId="21" xfId="45" applyFont="1" applyFill="1" applyBorder="1" applyAlignment="1">
      <alignment horizontal="center" vertical="center"/>
    </xf>
    <xf numFmtId="0" fontId="32" fillId="0" borderId="19" xfId="45" applyFont="1" applyFill="1" applyBorder="1" applyAlignment="1">
      <alignment horizontal="center" vertical="center"/>
    </xf>
    <xf numFmtId="0" fontId="32" fillId="0" borderId="12" xfId="45" applyFont="1" applyFill="1" applyBorder="1" applyAlignment="1">
      <alignment horizontal="center" vertical="center"/>
    </xf>
    <xf numFmtId="0" fontId="64" fillId="0" borderId="0" xfId="55" applyFont="1" applyAlignment="1">
      <alignment horizontal="left"/>
    </xf>
    <xf numFmtId="0" fontId="10" fillId="0" borderId="0" xfId="37" applyFont="1" applyAlignment="1">
      <alignment horizontal="left" wrapText="1"/>
    </xf>
    <xf numFmtId="0" fontId="10" fillId="0" borderId="0" xfId="37" applyFont="1" applyAlignment="1">
      <alignment horizontal="center" wrapText="1"/>
    </xf>
    <xf numFmtId="0" fontId="34" fillId="0" borderId="0" xfId="55" applyFont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34" fillId="24" borderId="10" xfId="55" applyFont="1" applyFill="1" applyBorder="1" applyAlignment="1">
      <alignment horizontal="center" vertical="center" wrapText="1"/>
    </xf>
    <xf numFmtId="0" fontId="56" fillId="0" borderId="47" xfId="57" applyFont="1" applyFill="1" applyBorder="1" applyAlignment="1">
      <alignment horizontal="center" vertical="center" wrapText="1"/>
    </xf>
    <xf numFmtId="0" fontId="56" fillId="0" borderId="42" xfId="57" applyFont="1" applyFill="1" applyBorder="1" applyAlignment="1">
      <alignment horizontal="center" vertical="center" wrapText="1"/>
    </xf>
    <xf numFmtId="49" fontId="55" fillId="0" borderId="25" xfId="57" applyNumberFormat="1" applyFont="1" applyFill="1" applyBorder="1" applyAlignment="1">
      <alignment horizontal="center" vertical="center" wrapText="1"/>
    </xf>
    <xf numFmtId="49" fontId="55" fillId="0" borderId="29" xfId="57" applyNumberFormat="1" applyFont="1" applyFill="1" applyBorder="1" applyAlignment="1">
      <alignment horizontal="center" vertical="center" wrapText="1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49" fontId="52" fillId="0" borderId="48" xfId="57" applyNumberFormat="1" applyFont="1" applyFill="1" applyBorder="1" applyAlignment="1">
      <alignment horizontal="center" vertical="center"/>
    </xf>
    <xf numFmtId="49" fontId="52" fillId="0" borderId="49" xfId="57" applyNumberFormat="1" applyFont="1" applyFill="1" applyBorder="1" applyAlignment="1">
      <alignment horizontal="center" vertical="center"/>
    </xf>
  </cellXfs>
  <cellStyles count="627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2" xfId="626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7" xfId="6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%20&#1087;&#1086;%20&#1101;&#1082;&#1086;&#1085;&#1086;&#1084;&#1080;&#1082;&#1077;%20&#1080;%20&#1092;&#1080;&#1085;&#1072;&#1085;&#1089;&#1072;&#1084;/&#1060;&#1069;&#1054;/&#1054;&#1090;&#1095;&#1077;&#1090;&#1099;%20&#1087;&#1086;%20&#1048;&#1055;&#1056;%202020/2%20&#1082;&#1074;&#1072;&#1088;&#1090;&#1072;&#1083;/&#1054;&#1090;&#1095;&#1077;&#1090;&#1085;&#1099;&#1077;%20&#1092;&#1086;&#1088;&#1084;&#1099;%20&#1087;&#1086;%20&#1048;&#1055;&#1056;%20&#1079;&#1072;%201%20&#1082;&#1074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20квФп"/>
    </sheetNames>
    <sheetDataSet>
      <sheetData sheetId="0" refreshError="1">
        <row r="12">
          <cell r="A12" t="str">
            <v>Утвержденные плановые значения показателей приведены в соответствии с Приказом Департамета ТЭК и ЖКХ Брянской области от 29.10.2018 № 121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75"/>
  <sheetViews>
    <sheetView view="pageBreakPreview" topLeftCell="G52" zoomScale="80" zoomScaleSheetLayoutView="80" workbookViewId="0">
      <selection activeCell="K65" sqref="K65"/>
    </sheetView>
  </sheetViews>
  <sheetFormatPr defaultColWidth="9" defaultRowHeight="15.75" x14ac:dyDescent="0.25"/>
  <cols>
    <col min="1" max="1" width="10.625" style="6" customWidth="1"/>
    <col min="2" max="2" width="37.25" style="6" customWidth="1"/>
    <col min="3" max="3" width="17.375" style="6" customWidth="1"/>
    <col min="4" max="5" width="18" style="36" customWidth="1"/>
    <col min="6" max="6" width="17.25" style="36" customWidth="1"/>
    <col min="7" max="7" width="20" style="36" customWidth="1"/>
    <col min="8" max="8" width="14.75" style="36" customWidth="1"/>
    <col min="9" max="9" width="11" style="36" customWidth="1"/>
    <col min="10" max="10" width="14.75" style="6" customWidth="1"/>
    <col min="11" max="11" width="14.75" style="36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5.12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7.375" style="6" customWidth="1"/>
    <col min="27" max="27" width="9.625" style="6" customWidth="1"/>
    <col min="28" max="28" width="5.125" style="6" customWidth="1"/>
    <col min="29" max="29" width="13.5" style="6" customWidth="1"/>
    <col min="30" max="64" width="9" style="6"/>
    <col min="65" max="65" width="17.375" style="6" customWidth="1"/>
    <col min="66" max="16384" width="9" style="6"/>
  </cols>
  <sheetData>
    <row r="1" spans="1:30" ht="18.75" x14ac:dyDescent="0.25">
      <c r="AC1" s="24" t="s">
        <v>57</v>
      </c>
    </row>
    <row r="2" spans="1:30" ht="18.75" x14ac:dyDescent="0.3">
      <c r="AC2" s="32" t="s">
        <v>0</v>
      </c>
    </row>
    <row r="3" spans="1:30" ht="18.75" x14ac:dyDescent="0.3">
      <c r="AC3" s="32" t="s">
        <v>939</v>
      </c>
    </row>
    <row r="4" spans="1:30" s="9" customFormat="1" ht="18.75" x14ac:dyDescent="0.3">
      <c r="A4" s="365" t="s">
        <v>284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</row>
    <row r="5" spans="1:30" s="9" customFormat="1" ht="18.75" x14ac:dyDescent="0.3">
      <c r="A5" s="383" t="s">
        <v>1089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174"/>
    </row>
    <row r="6" spans="1:30" s="9" customFormat="1" ht="18.75" x14ac:dyDescent="0.3">
      <c r="A6" s="175"/>
      <c r="B6" s="175"/>
      <c r="C6" s="175"/>
      <c r="D6" s="176"/>
      <c r="E6" s="176"/>
      <c r="F6" s="176"/>
      <c r="G6" s="176"/>
      <c r="H6" s="176"/>
      <c r="I6" s="176"/>
      <c r="J6" s="175"/>
      <c r="K6" s="176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</row>
    <row r="7" spans="1:30" s="9" customFormat="1" ht="18.75" x14ac:dyDescent="0.3">
      <c r="A7" s="383" t="s">
        <v>1067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  <c r="AC7" s="383"/>
    </row>
    <row r="8" spans="1:30" x14ac:dyDescent="0.25">
      <c r="A8" s="372" t="s">
        <v>176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</row>
    <row r="9" spans="1:30" x14ac:dyDescent="0.25">
      <c r="A9" s="159"/>
      <c r="B9" s="159"/>
      <c r="C9" s="159"/>
      <c r="D9" s="37"/>
      <c r="E9" s="37"/>
      <c r="F9" s="37"/>
      <c r="G9" s="37"/>
      <c r="H9" s="37"/>
      <c r="I9" s="37"/>
      <c r="J9" s="159"/>
      <c r="K9" s="37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</row>
    <row r="10" spans="1:30" ht="18.75" x14ac:dyDescent="0.3">
      <c r="A10" s="384" t="s">
        <v>1090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</row>
    <row r="12" spans="1:30" ht="18.75" x14ac:dyDescent="0.25">
      <c r="A12" s="379" t="s">
        <v>1068</v>
      </c>
      <c r="B12" s="380"/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  <c r="O12" s="380"/>
      <c r="P12" s="380"/>
      <c r="Q12" s="380"/>
      <c r="R12" s="380"/>
      <c r="S12" s="380"/>
      <c r="T12" s="380"/>
      <c r="U12" s="380"/>
      <c r="V12" s="380"/>
      <c r="W12" s="380"/>
      <c r="X12" s="380"/>
      <c r="Y12" s="380"/>
      <c r="Z12" s="380"/>
      <c r="AA12" s="380"/>
      <c r="AB12" s="380"/>
      <c r="AC12" s="380"/>
    </row>
    <row r="13" spans="1:30" x14ac:dyDescent="0.25">
      <c r="A13" s="372" t="s">
        <v>940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</row>
    <row r="15" spans="1:30" ht="78" customHeight="1" x14ac:dyDescent="0.25">
      <c r="A15" s="366" t="s">
        <v>72</v>
      </c>
      <c r="B15" s="369" t="s">
        <v>20</v>
      </c>
      <c r="C15" s="369" t="s">
        <v>5</v>
      </c>
      <c r="D15" s="373" t="s">
        <v>950</v>
      </c>
      <c r="E15" s="373" t="s">
        <v>951</v>
      </c>
      <c r="F15" s="373" t="s">
        <v>1071</v>
      </c>
      <c r="G15" s="373" t="s">
        <v>1070</v>
      </c>
      <c r="H15" s="373" t="s">
        <v>1091</v>
      </c>
      <c r="I15" s="373"/>
      <c r="J15" s="373"/>
      <c r="K15" s="373"/>
      <c r="L15" s="373"/>
      <c r="M15" s="373"/>
      <c r="N15" s="373"/>
      <c r="O15" s="373"/>
      <c r="P15" s="373"/>
      <c r="Q15" s="373"/>
      <c r="R15" s="373" t="s">
        <v>1072</v>
      </c>
      <c r="S15" s="382" t="s">
        <v>1092</v>
      </c>
      <c r="T15" s="376"/>
      <c r="U15" s="376"/>
      <c r="V15" s="376"/>
      <c r="W15" s="376"/>
      <c r="X15" s="376"/>
      <c r="Y15" s="376"/>
      <c r="Z15" s="376"/>
      <c r="AA15" s="376"/>
      <c r="AB15" s="376"/>
      <c r="AC15" s="373" t="s">
        <v>7</v>
      </c>
    </row>
    <row r="16" spans="1:30" ht="39" customHeight="1" x14ac:dyDescent="0.25">
      <c r="A16" s="367"/>
      <c r="B16" s="370"/>
      <c r="C16" s="370"/>
      <c r="D16" s="373"/>
      <c r="E16" s="373"/>
      <c r="F16" s="373"/>
      <c r="G16" s="374"/>
      <c r="H16" s="373" t="s">
        <v>9</v>
      </c>
      <c r="I16" s="373"/>
      <c r="J16" s="373"/>
      <c r="K16" s="373"/>
      <c r="L16" s="373"/>
      <c r="M16" s="373" t="s">
        <v>10</v>
      </c>
      <c r="N16" s="373"/>
      <c r="O16" s="373"/>
      <c r="P16" s="373"/>
      <c r="Q16" s="373"/>
      <c r="R16" s="373"/>
      <c r="S16" s="385" t="s">
        <v>28</v>
      </c>
      <c r="T16" s="376"/>
      <c r="U16" s="375" t="s">
        <v>16</v>
      </c>
      <c r="V16" s="375"/>
      <c r="W16" s="375" t="s">
        <v>69</v>
      </c>
      <c r="X16" s="376"/>
      <c r="Y16" s="375" t="s">
        <v>73</v>
      </c>
      <c r="Z16" s="376"/>
      <c r="AA16" s="375" t="s">
        <v>17</v>
      </c>
      <c r="AB16" s="376"/>
      <c r="AC16" s="373"/>
    </row>
    <row r="17" spans="1:29" ht="112.5" customHeight="1" x14ac:dyDescent="0.25">
      <c r="A17" s="367"/>
      <c r="B17" s="370"/>
      <c r="C17" s="370"/>
      <c r="D17" s="373"/>
      <c r="E17" s="373"/>
      <c r="F17" s="373"/>
      <c r="G17" s="374"/>
      <c r="H17" s="378" t="s">
        <v>28</v>
      </c>
      <c r="I17" s="378" t="s">
        <v>16</v>
      </c>
      <c r="J17" s="375" t="s">
        <v>69</v>
      </c>
      <c r="K17" s="378" t="s">
        <v>73</v>
      </c>
      <c r="L17" s="378" t="s">
        <v>17</v>
      </c>
      <c r="M17" s="377" t="s">
        <v>18</v>
      </c>
      <c r="N17" s="377" t="s">
        <v>16</v>
      </c>
      <c r="O17" s="375" t="s">
        <v>69</v>
      </c>
      <c r="P17" s="377" t="s">
        <v>73</v>
      </c>
      <c r="Q17" s="377" t="s">
        <v>17</v>
      </c>
      <c r="R17" s="373"/>
      <c r="S17" s="376"/>
      <c r="T17" s="376"/>
      <c r="U17" s="375"/>
      <c r="V17" s="375"/>
      <c r="W17" s="376"/>
      <c r="X17" s="376"/>
      <c r="Y17" s="376"/>
      <c r="Z17" s="376"/>
      <c r="AA17" s="376"/>
      <c r="AB17" s="376"/>
      <c r="AC17" s="373"/>
    </row>
    <row r="18" spans="1:29" ht="64.5" customHeight="1" x14ac:dyDescent="0.25">
      <c r="A18" s="368"/>
      <c r="B18" s="371"/>
      <c r="C18" s="371"/>
      <c r="D18" s="373"/>
      <c r="E18" s="373"/>
      <c r="F18" s="373"/>
      <c r="G18" s="374"/>
      <c r="H18" s="378"/>
      <c r="I18" s="378"/>
      <c r="J18" s="375"/>
      <c r="K18" s="378"/>
      <c r="L18" s="378"/>
      <c r="M18" s="377"/>
      <c r="N18" s="377"/>
      <c r="O18" s="375"/>
      <c r="P18" s="377"/>
      <c r="Q18" s="377"/>
      <c r="R18" s="373"/>
      <c r="S18" s="208" t="s">
        <v>952</v>
      </c>
      <c r="T18" s="160" t="s">
        <v>8</v>
      </c>
      <c r="U18" s="208" t="s">
        <v>952</v>
      </c>
      <c r="V18" s="160" t="s">
        <v>8</v>
      </c>
      <c r="W18" s="208" t="s">
        <v>952</v>
      </c>
      <c r="X18" s="160" t="s">
        <v>8</v>
      </c>
      <c r="Y18" s="208" t="s">
        <v>952</v>
      </c>
      <c r="Z18" s="160" t="s">
        <v>8</v>
      </c>
      <c r="AA18" s="208" t="s">
        <v>952</v>
      </c>
      <c r="AB18" s="160" t="s">
        <v>8</v>
      </c>
      <c r="AC18" s="373"/>
    </row>
    <row r="19" spans="1:29" ht="23.25" customHeight="1" x14ac:dyDescent="0.25">
      <c r="A19" s="16">
        <v>1</v>
      </c>
      <c r="B19" s="16">
        <f>A19+1</f>
        <v>2</v>
      </c>
      <c r="C19" s="16">
        <f>B19+1</f>
        <v>3</v>
      </c>
      <c r="D19" s="16">
        <f>C19+1</f>
        <v>4</v>
      </c>
      <c r="E19" s="16">
        <v>5</v>
      </c>
      <c r="F19" s="16">
        <f t="shared" ref="F19:AC19" si="0">E19+1</f>
        <v>6</v>
      </c>
      <c r="G19" s="16">
        <f t="shared" si="0"/>
        <v>7</v>
      </c>
      <c r="H19" s="16">
        <f t="shared" si="0"/>
        <v>8</v>
      </c>
      <c r="I19" s="16">
        <f t="shared" si="0"/>
        <v>9</v>
      </c>
      <c r="J19" s="16">
        <f t="shared" si="0"/>
        <v>10</v>
      </c>
      <c r="K19" s="16">
        <f t="shared" si="0"/>
        <v>11</v>
      </c>
      <c r="L19" s="16">
        <f t="shared" si="0"/>
        <v>12</v>
      </c>
      <c r="M19" s="16">
        <f t="shared" si="0"/>
        <v>13</v>
      </c>
      <c r="N19" s="16">
        <f t="shared" si="0"/>
        <v>14</v>
      </c>
      <c r="O19" s="16">
        <f t="shared" si="0"/>
        <v>15</v>
      </c>
      <c r="P19" s="16">
        <f t="shared" si="0"/>
        <v>16</v>
      </c>
      <c r="Q19" s="16">
        <f t="shared" si="0"/>
        <v>17</v>
      </c>
      <c r="R19" s="16">
        <f t="shared" si="0"/>
        <v>18</v>
      </c>
      <c r="S19" s="16">
        <f t="shared" si="0"/>
        <v>19</v>
      </c>
      <c r="T19" s="16">
        <f t="shared" si="0"/>
        <v>20</v>
      </c>
      <c r="U19" s="16">
        <f t="shared" si="0"/>
        <v>21</v>
      </c>
      <c r="V19" s="16">
        <f t="shared" si="0"/>
        <v>22</v>
      </c>
      <c r="W19" s="16">
        <f t="shared" si="0"/>
        <v>23</v>
      </c>
      <c r="X19" s="16">
        <f t="shared" si="0"/>
        <v>24</v>
      </c>
      <c r="Y19" s="16">
        <f t="shared" si="0"/>
        <v>25</v>
      </c>
      <c r="Z19" s="16">
        <f t="shared" si="0"/>
        <v>26</v>
      </c>
      <c r="AA19" s="16">
        <f t="shared" si="0"/>
        <v>27</v>
      </c>
      <c r="AB19" s="16">
        <f t="shared" si="0"/>
        <v>28</v>
      </c>
      <c r="AC19" s="16">
        <f t="shared" si="0"/>
        <v>29</v>
      </c>
    </row>
    <row r="20" spans="1:29" ht="46.9" customHeight="1" x14ac:dyDescent="0.25">
      <c r="A20" s="265"/>
      <c r="B20" s="266" t="s">
        <v>179</v>
      </c>
      <c r="C20" s="267" t="s">
        <v>968</v>
      </c>
      <c r="D20" s="275">
        <f>D26</f>
        <v>217.47543073096799</v>
      </c>
      <c r="E20" s="267" t="s">
        <v>968</v>
      </c>
      <c r="F20" s="267" t="s">
        <v>968</v>
      </c>
      <c r="G20" s="267" t="s">
        <v>968</v>
      </c>
      <c r="H20" s="275">
        <f>H26</f>
        <v>82.048323883446869</v>
      </c>
      <c r="I20" s="275" t="s">
        <v>968</v>
      </c>
      <c r="J20" s="275" t="s">
        <v>968</v>
      </c>
      <c r="K20" s="275">
        <f>K26</f>
        <v>82.048323883446869</v>
      </c>
      <c r="L20" s="267" t="s">
        <v>968</v>
      </c>
      <c r="M20" s="267" t="s">
        <v>968</v>
      </c>
      <c r="N20" s="267" t="s">
        <v>968</v>
      </c>
      <c r="O20" s="267" t="s">
        <v>968</v>
      </c>
      <c r="P20" s="267" t="s">
        <v>968</v>
      </c>
      <c r="Q20" s="267" t="s">
        <v>968</v>
      </c>
      <c r="R20" s="267" t="s">
        <v>968</v>
      </c>
      <c r="S20" s="267" t="s">
        <v>968</v>
      </c>
      <c r="T20" s="267" t="s">
        <v>968</v>
      </c>
      <c r="U20" s="267" t="s">
        <v>968</v>
      </c>
      <c r="V20" s="267" t="s">
        <v>968</v>
      </c>
      <c r="W20" s="267" t="s">
        <v>968</v>
      </c>
      <c r="X20" s="267" t="s">
        <v>968</v>
      </c>
      <c r="Y20" s="267" t="s">
        <v>968</v>
      </c>
      <c r="Z20" s="267" t="s">
        <v>968</v>
      </c>
      <c r="AA20" s="267" t="s">
        <v>968</v>
      </c>
      <c r="AB20" s="267" t="s">
        <v>968</v>
      </c>
      <c r="AC20" s="267"/>
    </row>
    <row r="21" spans="1:29" ht="46.9" customHeight="1" x14ac:dyDescent="0.25">
      <c r="A21" s="265" t="s">
        <v>969</v>
      </c>
      <c r="B21" s="266" t="s">
        <v>970</v>
      </c>
      <c r="C21" s="267" t="s">
        <v>968</v>
      </c>
      <c r="D21" s="275" t="s">
        <v>968</v>
      </c>
      <c r="E21" s="267" t="s">
        <v>968</v>
      </c>
      <c r="F21" s="267" t="s">
        <v>968</v>
      </c>
      <c r="G21" s="267" t="s">
        <v>968</v>
      </c>
      <c r="H21" s="275" t="s">
        <v>968</v>
      </c>
      <c r="I21" s="275" t="s">
        <v>968</v>
      </c>
      <c r="J21" s="275" t="s">
        <v>968</v>
      </c>
      <c r="K21" s="275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7" t="s">
        <v>968</v>
      </c>
      <c r="Y21" s="267" t="s">
        <v>968</v>
      </c>
      <c r="Z21" s="267" t="s">
        <v>968</v>
      </c>
      <c r="AA21" s="267" t="s">
        <v>968</v>
      </c>
      <c r="AB21" s="267" t="s">
        <v>968</v>
      </c>
      <c r="AC21" s="267"/>
    </row>
    <row r="22" spans="1:29" ht="46.9" customHeight="1" x14ac:dyDescent="0.25">
      <c r="A22" s="265" t="s">
        <v>971</v>
      </c>
      <c r="B22" s="266" t="s">
        <v>972</v>
      </c>
      <c r="C22" s="267" t="s">
        <v>968</v>
      </c>
      <c r="D22" s="275" t="s">
        <v>968</v>
      </c>
      <c r="E22" s="267" t="s">
        <v>968</v>
      </c>
      <c r="F22" s="267" t="s">
        <v>968</v>
      </c>
      <c r="G22" s="267" t="s">
        <v>968</v>
      </c>
      <c r="H22" s="275" t="s">
        <v>968</v>
      </c>
      <c r="I22" s="275" t="s">
        <v>968</v>
      </c>
      <c r="J22" s="275" t="s">
        <v>968</v>
      </c>
      <c r="K22" s="275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7" t="s">
        <v>968</v>
      </c>
      <c r="Y22" s="267" t="s">
        <v>968</v>
      </c>
      <c r="Z22" s="267" t="s">
        <v>968</v>
      </c>
      <c r="AA22" s="267" t="s">
        <v>968</v>
      </c>
      <c r="AB22" s="267" t="s">
        <v>968</v>
      </c>
      <c r="AC22" s="267"/>
    </row>
    <row r="23" spans="1:29" ht="46.9" customHeight="1" x14ac:dyDescent="0.25">
      <c r="A23" s="265" t="s">
        <v>973</v>
      </c>
      <c r="B23" s="266" t="s">
        <v>974</v>
      </c>
      <c r="C23" s="267" t="s">
        <v>968</v>
      </c>
      <c r="D23" s="275" t="s">
        <v>968</v>
      </c>
      <c r="E23" s="267" t="s">
        <v>968</v>
      </c>
      <c r="F23" s="267" t="s">
        <v>968</v>
      </c>
      <c r="G23" s="267" t="s">
        <v>968</v>
      </c>
      <c r="H23" s="275" t="s">
        <v>968</v>
      </c>
      <c r="I23" s="275" t="s">
        <v>968</v>
      </c>
      <c r="J23" s="275" t="s">
        <v>968</v>
      </c>
      <c r="K23" s="275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7" t="s">
        <v>968</v>
      </c>
      <c r="Y23" s="267" t="s">
        <v>968</v>
      </c>
      <c r="Z23" s="267" t="s">
        <v>968</v>
      </c>
      <c r="AA23" s="267" t="s">
        <v>968</v>
      </c>
      <c r="AB23" s="267" t="s">
        <v>968</v>
      </c>
      <c r="AC23" s="267"/>
    </row>
    <row r="24" spans="1:29" ht="46.9" customHeight="1" x14ac:dyDescent="0.25">
      <c r="A24" s="265" t="s">
        <v>975</v>
      </c>
      <c r="B24" s="266" t="s">
        <v>976</v>
      </c>
      <c r="C24" s="267" t="s">
        <v>968</v>
      </c>
      <c r="D24" s="275" t="s">
        <v>968</v>
      </c>
      <c r="E24" s="267" t="s">
        <v>968</v>
      </c>
      <c r="F24" s="267" t="s">
        <v>968</v>
      </c>
      <c r="G24" s="267" t="s">
        <v>968</v>
      </c>
      <c r="H24" s="275" t="s">
        <v>968</v>
      </c>
      <c r="I24" s="275" t="s">
        <v>968</v>
      </c>
      <c r="J24" s="275" t="s">
        <v>968</v>
      </c>
      <c r="K24" s="275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7" t="s">
        <v>968</v>
      </c>
      <c r="Y24" s="267" t="s">
        <v>968</v>
      </c>
      <c r="Z24" s="267" t="s">
        <v>968</v>
      </c>
      <c r="AA24" s="267" t="s">
        <v>968</v>
      </c>
      <c r="AB24" s="267" t="s">
        <v>968</v>
      </c>
      <c r="AC24" s="267"/>
    </row>
    <row r="25" spans="1:29" ht="46.9" customHeight="1" x14ac:dyDescent="0.25">
      <c r="A25" s="265" t="s">
        <v>977</v>
      </c>
      <c r="B25" s="266" t="s">
        <v>978</v>
      </c>
      <c r="C25" s="267" t="s">
        <v>968</v>
      </c>
      <c r="D25" s="275" t="s">
        <v>968</v>
      </c>
      <c r="E25" s="267" t="s">
        <v>968</v>
      </c>
      <c r="F25" s="267" t="s">
        <v>968</v>
      </c>
      <c r="G25" s="267" t="s">
        <v>968</v>
      </c>
      <c r="H25" s="275" t="s">
        <v>968</v>
      </c>
      <c r="I25" s="275" t="s">
        <v>968</v>
      </c>
      <c r="J25" s="275" t="s">
        <v>968</v>
      </c>
      <c r="K25" s="275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7" t="s">
        <v>968</v>
      </c>
      <c r="Y25" s="267" t="s">
        <v>968</v>
      </c>
      <c r="Z25" s="267" t="s">
        <v>968</v>
      </c>
      <c r="AA25" s="267" t="s">
        <v>968</v>
      </c>
      <c r="AB25" s="267" t="s">
        <v>968</v>
      </c>
      <c r="AC25" s="267"/>
    </row>
    <row r="26" spans="1:29" ht="46.9" customHeight="1" x14ac:dyDescent="0.25">
      <c r="A26" s="265" t="s">
        <v>979</v>
      </c>
      <c r="B26" s="268" t="s">
        <v>980</v>
      </c>
      <c r="C26" s="267" t="s">
        <v>968</v>
      </c>
      <c r="D26" s="275">
        <f>D43</f>
        <v>217.47543073096799</v>
      </c>
      <c r="E26" s="267" t="s">
        <v>968</v>
      </c>
      <c r="F26" s="267" t="s">
        <v>968</v>
      </c>
      <c r="G26" s="267" t="s">
        <v>968</v>
      </c>
      <c r="H26" s="275">
        <f>K26</f>
        <v>82.048323883446869</v>
      </c>
      <c r="I26" s="275" t="s">
        <v>968</v>
      </c>
      <c r="J26" s="275" t="s">
        <v>968</v>
      </c>
      <c r="K26" s="275">
        <f>K43</f>
        <v>82.048323883446869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7" t="s">
        <v>968</v>
      </c>
      <c r="Y26" s="267" t="s">
        <v>968</v>
      </c>
      <c r="Z26" s="267" t="s">
        <v>968</v>
      </c>
      <c r="AA26" s="267" t="s">
        <v>968</v>
      </c>
      <c r="AB26" s="267" t="s">
        <v>968</v>
      </c>
      <c r="AC26" s="267"/>
    </row>
    <row r="27" spans="1:29" ht="46.9" customHeight="1" x14ac:dyDescent="0.25">
      <c r="A27" s="265" t="s">
        <v>981</v>
      </c>
      <c r="B27" s="266" t="s">
        <v>982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67" t="s">
        <v>968</v>
      </c>
      <c r="X27" s="267" t="s">
        <v>968</v>
      </c>
      <c r="Y27" s="267" t="s">
        <v>968</v>
      </c>
      <c r="Z27" s="267" t="s">
        <v>968</v>
      </c>
      <c r="AA27" s="267" t="s">
        <v>968</v>
      </c>
      <c r="AB27" s="267" t="s">
        <v>968</v>
      </c>
      <c r="AC27" s="267"/>
    </row>
    <row r="28" spans="1:29" ht="46.9" customHeight="1" x14ac:dyDescent="0.25">
      <c r="A28" s="265" t="s">
        <v>185</v>
      </c>
      <c r="B28" s="266" t="s">
        <v>983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7" t="s">
        <v>968</v>
      </c>
      <c r="Y28" s="267" t="s">
        <v>968</v>
      </c>
      <c r="Z28" s="267" t="s">
        <v>968</v>
      </c>
      <c r="AA28" s="267" t="s">
        <v>968</v>
      </c>
      <c r="AB28" s="267" t="s">
        <v>968</v>
      </c>
      <c r="AC28" s="267"/>
    </row>
    <row r="29" spans="1:29" ht="46.9" customHeight="1" x14ac:dyDescent="0.25">
      <c r="A29" s="265" t="s">
        <v>187</v>
      </c>
      <c r="B29" s="266" t="s">
        <v>984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7" t="s">
        <v>968</v>
      </c>
      <c r="Y29" s="267" t="s">
        <v>968</v>
      </c>
      <c r="Z29" s="267" t="s">
        <v>968</v>
      </c>
      <c r="AA29" s="267" t="s">
        <v>968</v>
      </c>
      <c r="AB29" s="267" t="s">
        <v>968</v>
      </c>
      <c r="AC29" s="267"/>
    </row>
    <row r="30" spans="1:29" ht="46.9" customHeight="1" x14ac:dyDescent="0.25">
      <c r="A30" s="265" t="s">
        <v>200</v>
      </c>
      <c r="B30" s="266" t="s">
        <v>985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7" t="s">
        <v>968</v>
      </c>
      <c r="Y30" s="267" t="s">
        <v>968</v>
      </c>
      <c r="Z30" s="267" t="s">
        <v>968</v>
      </c>
      <c r="AA30" s="267" t="s">
        <v>968</v>
      </c>
      <c r="AB30" s="267" t="s">
        <v>968</v>
      </c>
      <c r="AC30" s="267"/>
    </row>
    <row r="31" spans="1:29" ht="46.9" customHeight="1" x14ac:dyDescent="0.25">
      <c r="A31" s="265" t="s">
        <v>201</v>
      </c>
      <c r="B31" s="266" t="s">
        <v>986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7" t="s">
        <v>968</v>
      </c>
      <c r="Y31" s="267" t="s">
        <v>968</v>
      </c>
      <c r="Z31" s="267" t="s">
        <v>968</v>
      </c>
      <c r="AA31" s="267" t="s">
        <v>968</v>
      </c>
      <c r="AB31" s="267" t="s">
        <v>968</v>
      </c>
      <c r="AC31" s="267"/>
    </row>
    <row r="32" spans="1:29" ht="46.9" customHeight="1" x14ac:dyDescent="0.25">
      <c r="A32" s="265" t="s">
        <v>987</v>
      </c>
      <c r="B32" s="266" t="s">
        <v>988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7" t="s">
        <v>968</v>
      </c>
      <c r="Y32" s="267" t="s">
        <v>968</v>
      </c>
      <c r="Z32" s="267" t="s">
        <v>968</v>
      </c>
      <c r="AA32" s="267" t="s">
        <v>968</v>
      </c>
      <c r="AB32" s="267" t="s">
        <v>968</v>
      </c>
      <c r="AC32" s="267"/>
    </row>
    <row r="33" spans="1:29" ht="46.9" customHeight="1" x14ac:dyDescent="0.25">
      <c r="A33" s="265" t="s">
        <v>203</v>
      </c>
      <c r="B33" s="266" t="s">
        <v>989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7" t="s">
        <v>968</v>
      </c>
      <c r="Y33" s="267" t="s">
        <v>968</v>
      </c>
      <c r="Z33" s="267" t="s">
        <v>968</v>
      </c>
      <c r="AA33" s="267" t="s">
        <v>968</v>
      </c>
      <c r="AB33" s="267" t="s">
        <v>968</v>
      </c>
      <c r="AC33" s="267"/>
    </row>
    <row r="34" spans="1:29" ht="46.9" customHeight="1" x14ac:dyDescent="0.25">
      <c r="A34" s="265" t="s">
        <v>204</v>
      </c>
      <c r="B34" s="266" t="s">
        <v>990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7" t="s">
        <v>968</v>
      </c>
      <c r="Y34" s="267" t="s">
        <v>968</v>
      </c>
      <c r="Z34" s="267" t="s">
        <v>968</v>
      </c>
      <c r="AA34" s="267" t="s">
        <v>968</v>
      </c>
      <c r="AB34" s="267" t="s">
        <v>968</v>
      </c>
      <c r="AC34" s="267"/>
    </row>
    <row r="35" spans="1:29" ht="46.9" customHeight="1" x14ac:dyDescent="0.25">
      <c r="A35" s="265" t="s">
        <v>214</v>
      </c>
      <c r="B35" s="266" t="s">
        <v>992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7" t="s">
        <v>968</v>
      </c>
      <c r="Y35" s="267" t="s">
        <v>968</v>
      </c>
      <c r="Z35" s="267" t="s">
        <v>968</v>
      </c>
      <c r="AA35" s="267" t="s">
        <v>968</v>
      </c>
      <c r="AB35" s="267" t="s">
        <v>968</v>
      </c>
      <c r="AC35" s="267"/>
    </row>
    <row r="36" spans="1:29" ht="46.9" customHeight="1" x14ac:dyDescent="0.25">
      <c r="A36" s="265" t="s">
        <v>215</v>
      </c>
      <c r="B36" s="266" t="s">
        <v>993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7" t="s">
        <v>968</v>
      </c>
      <c r="Y36" s="267" t="s">
        <v>968</v>
      </c>
      <c r="Z36" s="267" t="s">
        <v>968</v>
      </c>
      <c r="AA36" s="267" t="s">
        <v>968</v>
      </c>
      <c r="AB36" s="267" t="s">
        <v>968</v>
      </c>
      <c r="AC36" s="267"/>
    </row>
    <row r="37" spans="1:29" ht="46.9" customHeight="1" x14ac:dyDescent="0.25">
      <c r="A37" s="265" t="s">
        <v>994</v>
      </c>
      <c r="B37" s="266" t="s">
        <v>995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7" t="s">
        <v>968</v>
      </c>
      <c r="Y37" s="267" t="s">
        <v>968</v>
      </c>
      <c r="Z37" s="267" t="s">
        <v>968</v>
      </c>
      <c r="AA37" s="267" t="s">
        <v>968</v>
      </c>
      <c r="AB37" s="267" t="s">
        <v>968</v>
      </c>
      <c r="AC37" s="267"/>
    </row>
    <row r="38" spans="1:29" ht="46.9" customHeight="1" x14ac:dyDescent="0.25">
      <c r="A38" s="265" t="s">
        <v>226</v>
      </c>
      <c r="B38" s="266" t="s">
        <v>1000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7" t="s">
        <v>968</v>
      </c>
      <c r="Y38" s="267" t="s">
        <v>968</v>
      </c>
      <c r="Z38" s="267" t="s">
        <v>968</v>
      </c>
      <c r="AA38" s="267" t="s">
        <v>968</v>
      </c>
      <c r="AB38" s="267" t="s">
        <v>968</v>
      </c>
      <c r="AC38" s="267"/>
    </row>
    <row r="39" spans="1:29" ht="46.9" customHeight="1" x14ac:dyDescent="0.25">
      <c r="A39" s="265" t="s">
        <v>1001</v>
      </c>
      <c r="B39" s="266" t="s">
        <v>1002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7" t="s">
        <v>968</v>
      </c>
      <c r="Y39" s="267" t="s">
        <v>968</v>
      </c>
      <c r="Z39" s="267" t="s">
        <v>968</v>
      </c>
      <c r="AA39" s="267" t="s">
        <v>968</v>
      </c>
      <c r="AB39" s="267" t="s">
        <v>968</v>
      </c>
      <c r="AC39" s="267"/>
    </row>
    <row r="40" spans="1:29" ht="46.9" customHeight="1" x14ac:dyDescent="0.25">
      <c r="A40" s="265" t="s">
        <v>1003</v>
      </c>
      <c r="B40" s="266" t="s">
        <v>1004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7" t="s">
        <v>968</v>
      </c>
      <c r="Y40" s="267" t="s">
        <v>968</v>
      </c>
      <c r="Z40" s="267" t="s">
        <v>968</v>
      </c>
      <c r="AA40" s="267" t="s">
        <v>968</v>
      </c>
      <c r="AB40" s="267" t="s">
        <v>968</v>
      </c>
      <c r="AC40" s="267"/>
    </row>
    <row r="41" spans="1:29" ht="46.9" customHeight="1" x14ac:dyDescent="0.25">
      <c r="A41" s="265" t="s">
        <v>227</v>
      </c>
      <c r="B41" s="266" t="s">
        <v>1005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7" t="s">
        <v>968</v>
      </c>
      <c r="Y41" s="267" t="s">
        <v>968</v>
      </c>
      <c r="Z41" s="267" t="s">
        <v>968</v>
      </c>
      <c r="AA41" s="267" t="s">
        <v>968</v>
      </c>
      <c r="AB41" s="267" t="s">
        <v>968</v>
      </c>
      <c r="AC41" s="267"/>
    </row>
    <row r="42" spans="1:29" ht="46.9" customHeight="1" x14ac:dyDescent="0.25">
      <c r="A42" s="265" t="s">
        <v>297</v>
      </c>
      <c r="B42" s="266" t="s">
        <v>1006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7" t="s">
        <v>968</v>
      </c>
      <c r="Y42" s="267" t="s">
        <v>968</v>
      </c>
      <c r="Z42" s="267" t="s">
        <v>968</v>
      </c>
      <c r="AA42" s="267" t="s">
        <v>968</v>
      </c>
      <c r="AB42" s="267" t="s">
        <v>968</v>
      </c>
      <c r="AC42" s="267"/>
    </row>
    <row r="43" spans="1:29" ht="46.9" customHeight="1" x14ac:dyDescent="0.25">
      <c r="A43" s="265" t="s">
        <v>299</v>
      </c>
      <c r="B43" s="268" t="s">
        <v>1007</v>
      </c>
      <c r="C43" s="267"/>
      <c r="D43" s="275">
        <f>D44+D66</f>
        <v>217.47543073096799</v>
      </c>
      <c r="E43" s="267" t="s">
        <v>968</v>
      </c>
      <c r="F43" s="267" t="s">
        <v>968</v>
      </c>
      <c r="G43" s="267" t="s">
        <v>968</v>
      </c>
      <c r="H43" s="275">
        <f>K43</f>
        <v>82.048323883446869</v>
      </c>
      <c r="I43" s="267" t="s">
        <v>968</v>
      </c>
      <c r="J43" s="267" t="s">
        <v>968</v>
      </c>
      <c r="K43" s="274">
        <f>K44+K66</f>
        <v>82.048323883446869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7" t="s">
        <v>968</v>
      </c>
      <c r="Y43" s="267" t="s">
        <v>968</v>
      </c>
      <c r="Z43" s="267" t="s">
        <v>968</v>
      </c>
      <c r="AA43" s="267" t="s">
        <v>968</v>
      </c>
      <c r="AB43" s="267" t="s">
        <v>968</v>
      </c>
      <c r="AC43" s="267"/>
    </row>
    <row r="44" spans="1:29" ht="46.9" customHeight="1" x14ac:dyDescent="0.25">
      <c r="A44" s="265" t="s">
        <v>1008</v>
      </c>
      <c r="B44" s="266" t="s">
        <v>1009</v>
      </c>
      <c r="C44" s="267" t="s">
        <v>1010</v>
      </c>
      <c r="D44" s="275">
        <f>118.95382560914*1.2</f>
        <v>142.74459073096799</v>
      </c>
      <c r="E44" s="267" t="s">
        <v>968</v>
      </c>
      <c r="F44" s="267" t="s">
        <v>968</v>
      </c>
      <c r="G44" s="267" t="s">
        <v>968</v>
      </c>
      <c r="H44" s="275">
        <f t="shared" ref="H44:H65" si="1">K44</f>
        <v>58.928323883446865</v>
      </c>
      <c r="I44" s="267" t="s">
        <v>968</v>
      </c>
      <c r="J44" s="267" t="s">
        <v>968</v>
      </c>
      <c r="K44" s="274">
        <f>'2 Осв'!K43*1.2</f>
        <v>58.928323883446865</v>
      </c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7" t="s">
        <v>968</v>
      </c>
      <c r="Y44" s="267" t="s">
        <v>968</v>
      </c>
      <c r="Z44" s="267" t="s">
        <v>968</v>
      </c>
      <c r="AA44" s="267" t="s">
        <v>968</v>
      </c>
      <c r="AB44" s="267" t="s">
        <v>968</v>
      </c>
      <c r="AC44" s="267"/>
    </row>
    <row r="45" spans="1:29" ht="46.9" customHeight="1" x14ac:dyDescent="0.25">
      <c r="A45" s="265" t="s">
        <v>1011</v>
      </c>
      <c r="B45" s="266" t="s">
        <v>1012</v>
      </c>
      <c r="C45" s="267" t="s">
        <v>1013</v>
      </c>
      <c r="D45" s="275">
        <f>2.92241487424889*1.2</f>
        <v>3.5068978490986678</v>
      </c>
      <c r="E45" s="267" t="s">
        <v>968</v>
      </c>
      <c r="F45" s="267" t="s">
        <v>968</v>
      </c>
      <c r="G45" s="267" t="s">
        <v>968</v>
      </c>
      <c r="H45" s="275">
        <f t="shared" si="1"/>
        <v>58.928323883446865</v>
      </c>
      <c r="I45" s="267" t="s">
        <v>968</v>
      </c>
      <c r="J45" s="267" t="s">
        <v>968</v>
      </c>
      <c r="K45" s="274">
        <f>'2 Осв'!K44*1.2</f>
        <v>58.928323883446865</v>
      </c>
      <c r="L45" s="267" t="s">
        <v>968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7" t="s">
        <v>968</v>
      </c>
      <c r="Y45" s="267" t="s">
        <v>968</v>
      </c>
      <c r="Z45" s="267" t="s">
        <v>968</v>
      </c>
      <c r="AA45" s="267" t="s">
        <v>968</v>
      </c>
      <c r="AB45" s="267" t="s">
        <v>968</v>
      </c>
      <c r="AC45" s="267"/>
    </row>
    <row r="46" spans="1:29" ht="46.9" customHeight="1" x14ac:dyDescent="0.25">
      <c r="A46" s="265" t="s">
        <v>1014</v>
      </c>
      <c r="B46" s="266" t="s">
        <v>1015</v>
      </c>
      <c r="C46" s="267" t="s">
        <v>1016</v>
      </c>
      <c r="D46" s="275">
        <f>9.94500826195176*1.2</f>
        <v>11.934009914342111</v>
      </c>
      <c r="E46" s="267" t="s">
        <v>968</v>
      </c>
      <c r="F46" s="267" t="s">
        <v>968</v>
      </c>
      <c r="G46" s="267" t="s">
        <v>968</v>
      </c>
      <c r="H46" s="275">
        <f t="shared" si="1"/>
        <v>0.53759823955199992</v>
      </c>
      <c r="I46" s="267" t="s">
        <v>968</v>
      </c>
      <c r="J46" s="267" t="s">
        <v>968</v>
      </c>
      <c r="K46" s="274">
        <f>'2 Осв'!K45*1.2</f>
        <v>0.53759823955199992</v>
      </c>
      <c r="L46" s="267" t="s">
        <v>968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7" t="s">
        <v>968</v>
      </c>
      <c r="Y46" s="267" t="s">
        <v>968</v>
      </c>
      <c r="Z46" s="267" t="s">
        <v>968</v>
      </c>
      <c r="AA46" s="267" t="s">
        <v>968</v>
      </c>
      <c r="AB46" s="267" t="s">
        <v>968</v>
      </c>
      <c r="AC46" s="267"/>
    </row>
    <row r="47" spans="1:29" ht="46.9" customHeight="1" x14ac:dyDescent="0.25">
      <c r="A47" s="265" t="s">
        <v>1017</v>
      </c>
      <c r="B47" s="266" t="s">
        <v>1018</v>
      </c>
      <c r="C47" s="267" t="s">
        <v>1019</v>
      </c>
      <c r="D47" s="275">
        <f>106.086402472939*1.2</f>
        <v>127.3036829675268</v>
      </c>
      <c r="E47" s="267" t="s">
        <v>968</v>
      </c>
      <c r="F47" s="267" t="s">
        <v>968</v>
      </c>
      <c r="G47" s="267" t="s">
        <v>968</v>
      </c>
      <c r="H47" s="275">
        <f t="shared" si="1"/>
        <v>2.6516337401446912</v>
      </c>
      <c r="I47" s="267" t="s">
        <v>968</v>
      </c>
      <c r="J47" s="267" t="s">
        <v>968</v>
      </c>
      <c r="K47" s="274">
        <f>'2 Осв'!K46*1.2</f>
        <v>2.6516337401446912</v>
      </c>
      <c r="L47" s="267" t="s">
        <v>968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7" t="s">
        <v>968</v>
      </c>
      <c r="Y47" s="267" t="s">
        <v>968</v>
      </c>
      <c r="Z47" s="267" t="s">
        <v>968</v>
      </c>
      <c r="AA47" s="267" t="s">
        <v>968</v>
      </c>
      <c r="AB47" s="267" t="s">
        <v>968</v>
      </c>
      <c r="AC47" s="267"/>
    </row>
    <row r="48" spans="1:29" ht="46.9" customHeight="1" x14ac:dyDescent="0.25">
      <c r="A48" s="265" t="s">
        <v>1020</v>
      </c>
      <c r="B48" s="266" t="s">
        <v>1021</v>
      </c>
      <c r="C48" s="267" t="s">
        <v>1022</v>
      </c>
      <c r="D48" s="275">
        <f>84.9649887357503*1.2</f>
        <v>101.95798648290035</v>
      </c>
      <c r="E48" s="267" t="s">
        <v>968</v>
      </c>
      <c r="F48" s="267" t="s">
        <v>968</v>
      </c>
      <c r="G48" s="267" t="s">
        <v>968</v>
      </c>
      <c r="H48" s="275">
        <f t="shared" si="1"/>
        <v>55.739091903750172</v>
      </c>
      <c r="I48" s="267" t="s">
        <v>968</v>
      </c>
      <c r="J48" s="267" t="s">
        <v>968</v>
      </c>
      <c r="K48" s="274">
        <f>'2 Осв'!K47*1.2</f>
        <v>55.739091903750172</v>
      </c>
      <c r="L48" s="267" t="s">
        <v>968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7" t="s">
        <v>968</v>
      </c>
      <c r="Y48" s="267" t="s">
        <v>968</v>
      </c>
      <c r="Z48" s="267" t="s">
        <v>968</v>
      </c>
      <c r="AA48" s="267" t="s">
        <v>968</v>
      </c>
      <c r="AB48" s="267" t="s">
        <v>968</v>
      </c>
      <c r="AC48" s="267"/>
    </row>
    <row r="49" spans="1:29" ht="46.9" customHeight="1" x14ac:dyDescent="0.25">
      <c r="A49" s="265" t="s">
        <v>1023</v>
      </c>
      <c r="B49" s="269" t="s">
        <v>1024</v>
      </c>
      <c r="C49" s="267" t="s">
        <v>1025</v>
      </c>
      <c r="D49" s="275">
        <f>74.3345922690334*1.2</f>
        <v>89.201510722840069</v>
      </c>
      <c r="E49" s="267" t="s">
        <v>968</v>
      </c>
      <c r="F49" s="267" t="s">
        <v>968</v>
      </c>
      <c r="G49" s="267" t="s">
        <v>968</v>
      </c>
      <c r="H49" s="275">
        <f t="shared" si="1"/>
        <v>42.07214258762621</v>
      </c>
      <c r="I49" s="267" t="s">
        <v>968</v>
      </c>
      <c r="J49" s="267" t="s">
        <v>968</v>
      </c>
      <c r="K49" s="274">
        <f>'2 Осв'!K48*1.2</f>
        <v>42.07214258762621</v>
      </c>
      <c r="L49" s="267" t="s">
        <v>968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7" t="s">
        <v>968</v>
      </c>
      <c r="Y49" s="267" t="s">
        <v>968</v>
      </c>
      <c r="Z49" s="267" t="s">
        <v>968</v>
      </c>
      <c r="AA49" s="267" t="s">
        <v>968</v>
      </c>
      <c r="AB49" s="267" t="s">
        <v>968</v>
      </c>
      <c r="AC49" s="267"/>
    </row>
    <row r="50" spans="1:29" ht="46.9" customHeight="1" x14ac:dyDescent="0.25">
      <c r="A50" s="265" t="s">
        <v>1026</v>
      </c>
      <c r="B50" s="269" t="s">
        <v>1027</v>
      </c>
      <c r="C50" s="267" t="s">
        <v>1028</v>
      </c>
      <c r="D50" s="275">
        <f>10.6303964667169*1.2</f>
        <v>12.756475760060281</v>
      </c>
      <c r="E50" s="267" t="s">
        <v>968</v>
      </c>
      <c r="F50" s="267" t="s">
        <v>968</v>
      </c>
      <c r="G50" s="267" t="s">
        <v>968</v>
      </c>
      <c r="H50" s="275">
        <f t="shared" si="1"/>
        <v>39.338869460106494</v>
      </c>
      <c r="I50" s="267" t="s">
        <v>968</v>
      </c>
      <c r="J50" s="267" t="s">
        <v>968</v>
      </c>
      <c r="K50" s="274">
        <f>'2 Осв'!K49*1.2</f>
        <v>39.338869460106494</v>
      </c>
      <c r="L50" s="267" t="s">
        <v>968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7" t="s">
        <v>968</v>
      </c>
      <c r="Y50" s="267" t="s">
        <v>968</v>
      </c>
      <c r="Z50" s="267" t="s">
        <v>968</v>
      </c>
      <c r="AA50" s="267" t="s">
        <v>968</v>
      </c>
      <c r="AB50" s="267" t="s">
        <v>968</v>
      </c>
      <c r="AC50" s="267"/>
    </row>
    <row r="51" spans="1:29" ht="46.9" customHeight="1" x14ac:dyDescent="0.25">
      <c r="A51" s="265" t="s">
        <v>1029</v>
      </c>
      <c r="B51" s="266" t="s">
        <v>1030</v>
      </c>
      <c r="C51" s="267" t="s">
        <v>1031</v>
      </c>
      <c r="D51" s="275">
        <f>15.8086598420867*1.2</f>
        <v>18.97039181050404</v>
      </c>
      <c r="E51" s="267" t="s">
        <v>968</v>
      </c>
      <c r="F51" s="267" t="s">
        <v>968</v>
      </c>
      <c r="G51" s="267" t="s">
        <v>968</v>
      </c>
      <c r="H51" s="275">
        <f t="shared" si="1"/>
        <v>2.7332731275197197</v>
      </c>
      <c r="I51" s="267" t="s">
        <v>968</v>
      </c>
      <c r="J51" s="267" t="s">
        <v>968</v>
      </c>
      <c r="K51" s="274">
        <f>'2 Осв'!K50*1.2</f>
        <v>2.7332731275197197</v>
      </c>
      <c r="L51" s="267" t="s">
        <v>968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7" t="s">
        <v>968</v>
      </c>
      <c r="Y51" s="267" t="s">
        <v>968</v>
      </c>
      <c r="Z51" s="267" t="s">
        <v>968</v>
      </c>
      <c r="AA51" s="267" t="s">
        <v>968</v>
      </c>
      <c r="AB51" s="267" t="s">
        <v>968</v>
      </c>
      <c r="AC51" s="267"/>
    </row>
    <row r="52" spans="1:29" ht="46.9" customHeight="1" x14ac:dyDescent="0.25">
      <c r="A52" s="265" t="s">
        <v>1032</v>
      </c>
      <c r="B52" s="269" t="s">
        <v>1024</v>
      </c>
      <c r="C52" s="267" t="s">
        <v>1033</v>
      </c>
      <c r="D52" s="275">
        <f>15.2322498113991*1.2</f>
        <v>18.27869977367892</v>
      </c>
      <c r="E52" s="267" t="s">
        <v>968</v>
      </c>
      <c r="F52" s="267" t="s">
        <v>968</v>
      </c>
      <c r="G52" s="267" t="s">
        <v>968</v>
      </c>
      <c r="H52" s="275">
        <f t="shared" si="1"/>
        <v>13.666949316123956</v>
      </c>
      <c r="I52" s="267" t="s">
        <v>968</v>
      </c>
      <c r="J52" s="267" t="s">
        <v>968</v>
      </c>
      <c r="K52" s="274">
        <f>'2 Осв'!K51*1.2</f>
        <v>13.666949316123956</v>
      </c>
      <c r="L52" s="267" t="s">
        <v>968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7" t="s">
        <v>968</v>
      </c>
      <c r="Y52" s="267" t="s">
        <v>968</v>
      </c>
      <c r="Z52" s="267" t="s">
        <v>968</v>
      </c>
      <c r="AA52" s="267" t="s">
        <v>968</v>
      </c>
      <c r="AB52" s="267" t="s">
        <v>968</v>
      </c>
      <c r="AC52" s="267"/>
    </row>
    <row r="53" spans="1:29" ht="46.9" customHeight="1" x14ac:dyDescent="0.25">
      <c r="A53" s="265" t="s">
        <v>1034</v>
      </c>
      <c r="B53" s="269" t="s">
        <v>1027</v>
      </c>
      <c r="C53" s="267" t="s">
        <v>1035</v>
      </c>
      <c r="D53" s="275">
        <f>0.576410030687625*1.2</f>
        <v>0.6916920368251499</v>
      </c>
      <c r="E53" s="267" t="s">
        <v>968</v>
      </c>
      <c r="F53" s="267" t="s">
        <v>968</v>
      </c>
      <c r="G53" s="267" t="s">
        <v>968</v>
      </c>
      <c r="H53" s="275">
        <f t="shared" si="1"/>
        <v>13.666949316123956</v>
      </c>
      <c r="I53" s="267" t="s">
        <v>968</v>
      </c>
      <c r="J53" s="267" t="s">
        <v>968</v>
      </c>
      <c r="K53" s="274">
        <f>'2 Осв'!K52*1.2</f>
        <v>13.666949316123956</v>
      </c>
      <c r="L53" s="267" t="s">
        <v>968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7" t="s">
        <v>968</v>
      </c>
      <c r="Y53" s="267" t="s">
        <v>968</v>
      </c>
      <c r="Z53" s="267" t="s">
        <v>968</v>
      </c>
      <c r="AA53" s="267" t="s">
        <v>968</v>
      </c>
      <c r="AB53" s="267" t="s">
        <v>968</v>
      </c>
      <c r="AC53" s="267"/>
    </row>
    <row r="54" spans="1:29" ht="46.9" customHeight="1" x14ac:dyDescent="0.25">
      <c r="A54" s="265" t="s">
        <v>1036</v>
      </c>
      <c r="B54" s="266" t="s">
        <v>1037</v>
      </c>
      <c r="C54" s="267" t="s">
        <v>1038</v>
      </c>
      <c r="D54" s="275">
        <f>3.06725058848884*1.2</f>
        <v>3.6807007061866077</v>
      </c>
      <c r="E54" s="267" t="s">
        <v>968</v>
      </c>
      <c r="F54" s="267" t="s">
        <v>968</v>
      </c>
      <c r="G54" s="267" t="s">
        <v>968</v>
      </c>
      <c r="H54" s="275">
        <f t="shared" si="1"/>
        <v>0</v>
      </c>
      <c r="I54" s="267" t="s">
        <v>968</v>
      </c>
      <c r="J54" s="267" t="s">
        <v>968</v>
      </c>
      <c r="K54" s="274">
        <f>'2 Осв'!K53*1.2</f>
        <v>0</v>
      </c>
      <c r="L54" s="267" t="s">
        <v>968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7" t="s">
        <v>968</v>
      </c>
      <c r="Y54" s="267" t="s">
        <v>968</v>
      </c>
      <c r="Z54" s="267" t="s">
        <v>968</v>
      </c>
      <c r="AA54" s="267" t="s">
        <v>968</v>
      </c>
      <c r="AB54" s="267" t="s">
        <v>968</v>
      </c>
      <c r="AC54" s="267"/>
    </row>
    <row r="55" spans="1:29" ht="46.9" customHeight="1" x14ac:dyDescent="0.25">
      <c r="A55" s="265" t="s">
        <v>1039</v>
      </c>
      <c r="B55" s="269" t="s">
        <v>1024</v>
      </c>
      <c r="C55" s="267" t="s">
        <v>1040</v>
      </c>
      <c r="D55" s="275">
        <f>3.02455354917865*1.2</f>
        <v>3.6294642590143802</v>
      </c>
      <c r="E55" s="267" t="s">
        <v>968</v>
      </c>
      <c r="F55" s="267" t="s">
        <v>968</v>
      </c>
      <c r="G55" s="267" t="s">
        <v>968</v>
      </c>
      <c r="H55" s="275">
        <f t="shared" si="1"/>
        <v>0</v>
      </c>
      <c r="I55" s="267" t="s">
        <v>968</v>
      </c>
      <c r="J55" s="267" t="s">
        <v>968</v>
      </c>
      <c r="K55" s="274">
        <f>'2 Осв'!K54*1.2</f>
        <v>0</v>
      </c>
      <c r="L55" s="267" t="s">
        <v>968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7" t="s">
        <v>968</v>
      </c>
      <c r="Y55" s="267" t="s">
        <v>968</v>
      </c>
      <c r="Z55" s="267" t="s">
        <v>968</v>
      </c>
      <c r="AA55" s="267" t="s">
        <v>968</v>
      </c>
      <c r="AB55" s="267" t="s">
        <v>968</v>
      </c>
      <c r="AC55" s="267"/>
    </row>
    <row r="56" spans="1:29" ht="46.9" customHeight="1" x14ac:dyDescent="0.25">
      <c r="A56" s="265" t="s">
        <v>1041</v>
      </c>
      <c r="B56" s="269" t="s">
        <v>1027</v>
      </c>
      <c r="C56" s="267" t="s">
        <v>1042</v>
      </c>
      <c r="D56" s="275">
        <f>0.0426970393101944*1.2</f>
        <v>5.1236447172233274E-2</v>
      </c>
      <c r="E56" s="267" t="s">
        <v>968</v>
      </c>
      <c r="F56" s="267" t="s">
        <v>968</v>
      </c>
      <c r="G56" s="267" t="s">
        <v>968</v>
      </c>
      <c r="H56" s="275">
        <f t="shared" si="1"/>
        <v>0</v>
      </c>
      <c r="I56" s="267" t="s">
        <v>968</v>
      </c>
      <c r="J56" s="267" t="s">
        <v>968</v>
      </c>
      <c r="K56" s="274">
        <f>'2 Осв'!K55*1.2</f>
        <v>0</v>
      </c>
      <c r="L56" s="267" t="s">
        <v>968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7" t="s">
        <v>968</v>
      </c>
      <c r="Y56" s="267" t="s">
        <v>968</v>
      </c>
      <c r="Z56" s="267" t="s">
        <v>968</v>
      </c>
      <c r="AA56" s="267" t="s">
        <v>968</v>
      </c>
      <c r="AB56" s="267" t="s">
        <v>968</v>
      </c>
      <c r="AC56" s="267"/>
    </row>
    <row r="57" spans="1:29" ht="46.9" customHeight="1" x14ac:dyDescent="0.25">
      <c r="A57" s="265" t="s">
        <v>1043</v>
      </c>
      <c r="B57" s="266" t="s">
        <v>1044</v>
      </c>
      <c r="C57" s="267" t="s">
        <v>1045</v>
      </c>
      <c r="D57" s="275">
        <f>0.786573441898209*1.2</f>
        <v>0.94388813027785079</v>
      </c>
      <c r="E57" s="267" t="s">
        <v>968</v>
      </c>
      <c r="F57" s="267" t="s">
        <v>968</v>
      </c>
      <c r="G57" s="267" t="s">
        <v>968</v>
      </c>
      <c r="H57" s="275">
        <f t="shared" si="1"/>
        <v>0</v>
      </c>
      <c r="I57" s="267" t="s">
        <v>968</v>
      </c>
      <c r="J57" s="267" t="s">
        <v>968</v>
      </c>
      <c r="K57" s="274">
        <f>'2 Осв'!K56*1.2</f>
        <v>0</v>
      </c>
      <c r="L57" s="267" t="s">
        <v>968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7" t="s">
        <v>968</v>
      </c>
      <c r="Y57" s="267" t="s">
        <v>968</v>
      </c>
      <c r="Z57" s="267" t="s">
        <v>968</v>
      </c>
      <c r="AA57" s="267" t="s">
        <v>968</v>
      </c>
      <c r="AB57" s="267" t="s">
        <v>968</v>
      </c>
      <c r="AC57" s="267"/>
    </row>
    <row r="58" spans="1:29" ht="46.9" customHeight="1" x14ac:dyDescent="0.25">
      <c r="A58" s="265" t="s">
        <v>1046</v>
      </c>
      <c r="B58" s="269" t="s">
        <v>1024</v>
      </c>
      <c r="C58" s="267" t="s">
        <v>1047</v>
      </c>
      <c r="D58" s="275">
        <f>0.679830843622723*1.2</f>
        <v>0.81579701234726754</v>
      </c>
      <c r="E58" s="267" t="s">
        <v>968</v>
      </c>
      <c r="F58" s="267" t="s">
        <v>968</v>
      </c>
      <c r="G58" s="267" t="s">
        <v>968</v>
      </c>
      <c r="H58" s="275">
        <f t="shared" si="1"/>
        <v>0</v>
      </c>
      <c r="I58" s="267" t="s">
        <v>968</v>
      </c>
      <c r="J58" s="267" t="s">
        <v>968</v>
      </c>
      <c r="K58" s="274">
        <f>'2 Осв'!K57*1.2</f>
        <v>0</v>
      </c>
      <c r="L58" s="267" t="s">
        <v>968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7" t="s">
        <v>968</v>
      </c>
      <c r="Y58" s="267" t="s">
        <v>968</v>
      </c>
      <c r="Z58" s="267" t="s">
        <v>968</v>
      </c>
      <c r="AA58" s="267" t="s">
        <v>968</v>
      </c>
      <c r="AB58" s="267" t="s">
        <v>968</v>
      </c>
      <c r="AC58" s="267"/>
    </row>
    <row r="59" spans="1:29" ht="46.9" customHeight="1" x14ac:dyDescent="0.25">
      <c r="A59" s="265" t="s">
        <v>1048</v>
      </c>
      <c r="B59" s="269" t="s">
        <v>1027</v>
      </c>
      <c r="C59" s="267" t="s">
        <v>1049</v>
      </c>
      <c r="D59" s="275">
        <f>0.106742598275486*1.2</f>
        <v>0.1280911179305832</v>
      </c>
      <c r="E59" s="267" t="s">
        <v>968</v>
      </c>
      <c r="F59" s="267" t="s">
        <v>968</v>
      </c>
      <c r="G59" s="267" t="s">
        <v>968</v>
      </c>
      <c r="H59" s="275">
        <f t="shared" si="1"/>
        <v>0</v>
      </c>
      <c r="I59" s="267" t="s">
        <v>968</v>
      </c>
      <c r="J59" s="267" t="s">
        <v>968</v>
      </c>
      <c r="K59" s="274">
        <f>'2 Осв'!K58*1.2</f>
        <v>0</v>
      </c>
      <c r="L59" s="267" t="s">
        <v>968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7" t="s">
        <v>968</v>
      </c>
      <c r="Y59" s="267" t="s">
        <v>968</v>
      </c>
      <c r="Z59" s="267" t="s">
        <v>968</v>
      </c>
      <c r="AA59" s="267" t="s">
        <v>968</v>
      </c>
      <c r="AB59" s="267" t="s">
        <v>968</v>
      </c>
      <c r="AC59" s="267"/>
    </row>
    <row r="60" spans="1:29" ht="46.9" customHeight="1" x14ac:dyDescent="0.25">
      <c r="A60" s="265" t="s">
        <v>1050</v>
      </c>
      <c r="B60" s="266" t="s">
        <v>1051</v>
      </c>
      <c r="C60" s="267" t="s">
        <v>1052</v>
      </c>
      <c r="D60" s="275">
        <f>1.13982559117808*1.2</f>
        <v>1.3677907094136958</v>
      </c>
      <c r="E60" s="267" t="s">
        <v>968</v>
      </c>
      <c r="F60" s="267" t="s">
        <v>968</v>
      </c>
      <c r="G60" s="267" t="s">
        <v>968</v>
      </c>
      <c r="H60" s="275">
        <f t="shared" si="1"/>
        <v>0</v>
      </c>
      <c r="I60" s="267" t="s">
        <v>968</v>
      </c>
      <c r="J60" s="267" t="s">
        <v>968</v>
      </c>
      <c r="K60" s="274">
        <f>'2 Осв'!K59*1.2</f>
        <v>0</v>
      </c>
      <c r="L60" s="267" t="s">
        <v>968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7" t="s">
        <v>968</v>
      </c>
      <c r="Y60" s="267" t="s">
        <v>968</v>
      </c>
      <c r="Z60" s="267" t="s">
        <v>968</v>
      </c>
      <c r="AA60" s="267" t="s">
        <v>968</v>
      </c>
      <c r="AB60" s="267" t="s">
        <v>968</v>
      </c>
      <c r="AC60" s="267"/>
    </row>
    <row r="61" spans="1:29" ht="46.9" customHeight="1" x14ac:dyDescent="0.25">
      <c r="A61" s="265" t="s">
        <v>1053</v>
      </c>
      <c r="B61" s="269" t="s">
        <v>1024</v>
      </c>
      <c r="C61" s="267" t="s">
        <v>1054</v>
      </c>
      <c r="D61" s="275">
        <f>1.05443151255769*1.2</f>
        <v>1.2653178150692279</v>
      </c>
      <c r="E61" s="267" t="s">
        <v>968</v>
      </c>
      <c r="F61" s="267" t="s">
        <v>968</v>
      </c>
      <c r="G61" s="267" t="s">
        <v>968</v>
      </c>
      <c r="H61" s="275">
        <f t="shared" si="1"/>
        <v>0</v>
      </c>
      <c r="I61" s="267" t="s">
        <v>968</v>
      </c>
      <c r="J61" s="267" t="s">
        <v>968</v>
      </c>
      <c r="K61" s="274">
        <f>'2 Осв'!K60*1.2</f>
        <v>0</v>
      </c>
      <c r="L61" s="267" t="s">
        <v>968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7" t="s">
        <v>968</v>
      </c>
      <c r="Y61" s="267" t="s">
        <v>968</v>
      </c>
      <c r="Z61" s="267" t="s">
        <v>968</v>
      </c>
      <c r="AA61" s="267" t="s">
        <v>968</v>
      </c>
      <c r="AB61" s="267" t="s">
        <v>968</v>
      </c>
      <c r="AC61" s="267"/>
    </row>
    <row r="62" spans="1:29" ht="46.9" customHeight="1" x14ac:dyDescent="0.25">
      <c r="A62" s="265" t="s">
        <v>1055</v>
      </c>
      <c r="B62" s="269" t="s">
        <v>1027</v>
      </c>
      <c r="C62" s="267" t="s">
        <v>1056</v>
      </c>
      <c r="D62" s="275">
        <f>0.0853940786203888*1.2</f>
        <v>0.10247289434446655</v>
      </c>
      <c r="E62" s="267" t="s">
        <v>968</v>
      </c>
      <c r="F62" s="267" t="s">
        <v>968</v>
      </c>
      <c r="G62" s="267" t="s">
        <v>968</v>
      </c>
      <c r="H62" s="275">
        <f t="shared" si="1"/>
        <v>0</v>
      </c>
      <c r="I62" s="267" t="s">
        <v>968</v>
      </c>
      <c r="J62" s="267" t="s">
        <v>968</v>
      </c>
      <c r="K62" s="274">
        <f>'2 Осв'!K61*1.2</f>
        <v>0</v>
      </c>
      <c r="L62" s="267" t="s">
        <v>968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7" t="s">
        <v>968</v>
      </c>
      <c r="Y62" s="267" t="s">
        <v>968</v>
      </c>
      <c r="Z62" s="267" t="s">
        <v>968</v>
      </c>
      <c r="AA62" s="267" t="s">
        <v>968</v>
      </c>
      <c r="AB62" s="267" t="s">
        <v>968</v>
      </c>
      <c r="AC62" s="267"/>
    </row>
    <row r="63" spans="1:29" ht="46.9" customHeight="1" x14ac:dyDescent="0.25">
      <c r="A63" s="265" t="s">
        <v>1057</v>
      </c>
      <c r="B63" s="266" t="s">
        <v>1058</v>
      </c>
      <c r="C63" s="267" t="s">
        <v>1059</v>
      </c>
      <c r="D63" s="275">
        <f>0.319104273537197*1.2</f>
        <v>0.38292512824463637</v>
      </c>
      <c r="E63" s="267" t="s">
        <v>968</v>
      </c>
      <c r="F63" s="267" t="s">
        <v>968</v>
      </c>
      <c r="G63" s="267" t="s">
        <v>968</v>
      </c>
      <c r="H63" s="275">
        <f t="shared" si="1"/>
        <v>0</v>
      </c>
      <c r="I63" s="267" t="s">
        <v>968</v>
      </c>
      <c r="J63" s="267" t="s">
        <v>968</v>
      </c>
      <c r="K63" s="274">
        <f>'2 Осв'!K62*1.2</f>
        <v>0</v>
      </c>
      <c r="L63" s="267" t="s">
        <v>968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7" t="s">
        <v>968</v>
      </c>
      <c r="Y63" s="267" t="s">
        <v>968</v>
      </c>
      <c r="Z63" s="267" t="s">
        <v>968</v>
      </c>
      <c r="AA63" s="267" t="s">
        <v>968</v>
      </c>
      <c r="AB63" s="267" t="s">
        <v>968</v>
      </c>
      <c r="AC63" s="267"/>
    </row>
    <row r="64" spans="1:29" ht="46.9" customHeight="1" x14ac:dyDescent="0.25">
      <c r="A64" s="265" t="s">
        <v>1060</v>
      </c>
      <c r="B64" s="269" t="s">
        <v>1024</v>
      </c>
      <c r="C64" s="267" t="s">
        <v>1061</v>
      </c>
      <c r="D64" s="275">
        <f>0.319104273537197*1.2</f>
        <v>0.38292512824463637</v>
      </c>
      <c r="E64" s="267" t="s">
        <v>968</v>
      </c>
      <c r="F64" s="267" t="s">
        <v>968</v>
      </c>
      <c r="G64" s="267" t="s">
        <v>968</v>
      </c>
      <c r="H64" s="275">
        <f t="shared" si="1"/>
        <v>0</v>
      </c>
      <c r="I64" s="267" t="s">
        <v>968</v>
      </c>
      <c r="J64" s="267" t="s">
        <v>968</v>
      </c>
      <c r="K64" s="274">
        <f>'2 Осв'!K63*1.2</f>
        <v>0</v>
      </c>
      <c r="L64" s="267" t="s">
        <v>968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7" t="s">
        <v>968</v>
      </c>
      <c r="Y64" s="267" t="s">
        <v>968</v>
      </c>
      <c r="Z64" s="267" t="s">
        <v>968</v>
      </c>
      <c r="AA64" s="267" t="s">
        <v>968</v>
      </c>
      <c r="AB64" s="267" t="s">
        <v>968</v>
      </c>
      <c r="AC64" s="267"/>
    </row>
    <row r="65" spans="1:29" ht="46.9" customHeight="1" x14ac:dyDescent="0.25">
      <c r="A65" s="265" t="s">
        <v>1062</v>
      </c>
      <c r="B65" s="269" t="s">
        <v>1027</v>
      </c>
      <c r="C65" s="267" t="s">
        <v>1063</v>
      </c>
      <c r="D65" s="275">
        <v>0</v>
      </c>
      <c r="E65" s="267" t="s">
        <v>968</v>
      </c>
      <c r="F65" s="267" t="s">
        <v>968</v>
      </c>
      <c r="G65" s="267" t="s">
        <v>968</v>
      </c>
      <c r="H65" s="275">
        <f t="shared" si="1"/>
        <v>0</v>
      </c>
      <c r="I65" s="267" t="s">
        <v>968</v>
      </c>
      <c r="J65" s="267" t="s">
        <v>968</v>
      </c>
      <c r="K65" s="274">
        <f>'2 Осв'!K64*1.2</f>
        <v>0</v>
      </c>
      <c r="L65" s="267" t="s">
        <v>968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7" t="s">
        <v>968</v>
      </c>
      <c r="Y65" s="267" t="s">
        <v>968</v>
      </c>
      <c r="Z65" s="267" t="s">
        <v>968</v>
      </c>
      <c r="AA65" s="267" t="s">
        <v>968</v>
      </c>
      <c r="AB65" s="267" t="s">
        <v>968</v>
      </c>
      <c r="AC65" s="267"/>
    </row>
    <row r="66" spans="1:29" ht="46.9" customHeight="1" x14ac:dyDescent="0.25">
      <c r="A66" s="265" t="s">
        <v>1064</v>
      </c>
      <c r="B66" s="270" t="s">
        <v>1065</v>
      </c>
      <c r="C66" s="267" t="s">
        <v>1066</v>
      </c>
      <c r="D66" s="275">
        <f>62.2757*1.2</f>
        <v>74.730840000000001</v>
      </c>
      <c r="E66" s="267" t="s">
        <v>968</v>
      </c>
      <c r="F66" s="267" t="s">
        <v>968</v>
      </c>
      <c r="G66" s="267" t="s">
        <v>968</v>
      </c>
      <c r="H66" s="275">
        <v>23.12</v>
      </c>
      <c r="I66" s="275">
        <v>0</v>
      </c>
      <c r="J66" s="275">
        <f t="shared" ref="J66" si="2">I66*1.2</f>
        <v>0</v>
      </c>
      <c r="K66" s="274">
        <v>23.12</v>
      </c>
      <c r="L66" s="267" t="s">
        <v>968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267" t="s">
        <v>968</v>
      </c>
      <c r="Y66" s="267" t="s">
        <v>968</v>
      </c>
      <c r="Z66" s="267" t="s">
        <v>968</v>
      </c>
      <c r="AA66" s="267" t="s">
        <v>968</v>
      </c>
      <c r="AB66" s="267" t="s">
        <v>968</v>
      </c>
      <c r="AC66" s="267"/>
    </row>
    <row r="67" spans="1:29" x14ac:dyDescent="0.25">
      <c r="A67" s="7"/>
      <c r="B67" s="7"/>
      <c r="C67" s="7"/>
      <c r="D67" s="38"/>
      <c r="E67" s="38"/>
      <c r="F67" s="38"/>
      <c r="G67" s="38"/>
      <c r="H67" s="38"/>
      <c r="I67" s="38"/>
      <c r="J67" s="7"/>
      <c r="K67" s="38"/>
      <c r="L67" s="7"/>
      <c r="M67" s="7"/>
      <c r="N67" s="7"/>
      <c r="O67" s="7"/>
      <c r="P67" s="7"/>
      <c r="Q67" s="7"/>
      <c r="R67" s="7"/>
    </row>
    <row r="68" spans="1:29" ht="49.5" customHeight="1" x14ac:dyDescent="0.25">
      <c r="A68" s="381" t="s">
        <v>936</v>
      </c>
      <c r="B68" s="381"/>
      <c r="C68" s="381"/>
      <c r="D68" s="381"/>
      <c r="E68" s="381"/>
      <c r="F68" s="381"/>
      <c r="G68" s="381"/>
      <c r="H68" s="22"/>
      <c r="I68" s="22"/>
      <c r="J68" s="22"/>
      <c r="K68" s="22"/>
      <c r="L68" s="22"/>
      <c r="M68" s="22"/>
      <c r="N68" s="22"/>
      <c r="O68" s="22"/>
      <c r="P68" s="22"/>
      <c r="Q68" s="7"/>
      <c r="R68" s="7"/>
    </row>
    <row r="69" spans="1:29" ht="49.5" customHeight="1" x14ac:dyDescent="0.25">
      <c r="A69" s="288"/>
      <c r="B69" s="288"/>
      <c r="C69" s="288"/>
      <c r="D69" s="288"/>
      <c r="E69" s="288"/>
      <c r="F69" s="288"/>
      <c r="G69" s="288"/>
      <c r="H69" s="22"/>
      <c r="I69" s="22"/>
      <c r="J69" s="22"/>
      <c r="K69" s="22"/>
      <c r="L69" s="22"/>
      <c r="M69" s="22"/>
      <c r="N69" s="22"/>
      <c r="O69" s="22"/>
      <c r="P69" s="22"/>
      <c r="Q69" s="7"/>
      <c r="R69" s="7"/>
    </row>
    <row r="70" spans="1:29" ht="18.75" x14ac:dyDescent="0.3">
      <c r="B70" s="344" t="s">
        <v>1084</v>
      </c>
    </row>
    <row r="71" spans="1:29" ht="18.75" x14ac:dyDescent="0.3">
      <c r="B71" s="344" t="s">
        <v>1085</v>
      </c>
    </row>
    <row r="72" spans="1:29" x14ac:dyDescent="0.25">
      <c r="J72" s="345"/>
    </row>
    <row r="73" spans="1:29" x14ac:dyDescent="0.25">
      <c r="J73" s="345"/>
    </row>
    <row r="74" spans="1:29" x14ac:dyDescent="0.25">
      <c r="J74" s="345"/>
    </row>
    <row r="75" spans="1:29" x14ac:dyDescent="0.25">
      <c r="J75" s="34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6"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F15:F18"/>
    <mergeCell ref="H17:H18"/>
    <mergeCell ref="I17:I18"/>
    <mergeCell ref="A68:G68"/>
    <mergeCell ref="S15:AB15"/>
    <mergeCell ref="M17:M18"/>
    <mergeCell ref="N17:N18"/>
    <mergeCell ref="E15:E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J17:J18"/>
    <mergeCell ref="K17:K18"/>
    <mergeCell ref="A12:AC12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60" orientation="landscape" r:id="rId2"/>
  <headerFooter alignWithMargins="0"/>
  <colBreaks count="1" manualBreakCount="1">
    <brk id="12" max="7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81"/>
  <sheetViews>
    <sheetView view="pageBreakPreview" topLeftCell="A15" zoomScale="96" zoomScaleSheetLayoutView="96" workbookViewId="0">
      <selection activeCell="L45" sqref="L45:L67"/>
    </sheetView>
  </sheetViews>
  <sheetFormatPr defaultColWidth="9" defaultRowHeight="15.75" x14ac:dyDescent="0.25"/>
  <cols>
    <col min="1" max="1" width="9.75" style="6" customWidth="1"/>
    <col min="2" max="2" width="35.625" style="6" customWidth="1"/>
    <col min="3" max="3" width="16.25" style="6" bestFit="1" customWidth="1"/>
    <col min="4" max="4" width="17.625" style="35" customWidth="1"/>
    <col min="5" max="5" width="16" style="35" customWidth="1"/>
    <col min="6" max="6" width="17.5" style="35" customWidth="1"/>
    <col min="7" max="16" width="9.625" style="6" customWidth="1"/>
    <col min="17" max="17" width="19.125" style="35" customWidth="1"/>
    <col min="18" max="18" width="12.5" style="6" customWidth="1"/>
    <col min="19" max="19" width="6.6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24" t="s">
        <v>880</v>
      </c>
      <c r="V1" s="2"/>
    </row>
    <row r="2" spans="1:23" ht="18.75" x14ac:dyDescent="0.3">
      <c r="T2" s="32" t="s">
        <v>0</v>
      </c>
      <c r="V2" s="2"/>
    </row>
    <row r="3" spans="1:23" ht="18.75" x14ac:dyDescent="0.3">
      <c r="T3" s="32" t="s">
        <v>939</v>
      </c>
      <c r="V3" s="2"/>
    </row>
    <row r="4" spans="1:23" s="9" customFormat="1" ht="18.75" x14ac:dyDescent="0.3">
      <c r="A4" s="365" t="s">
        <v>921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185"/>
      <c r="V4" s="185"/>
    </row>
    <row r="5" spans="1:23" s="9" customFormat="1" ht="18.75" customHeight="1" x14ac:dyDescent="0.3">
      <c r="A5" s="383" t="s">
        <v>1126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174"/>
      <c r="V5" s="174"/>
      <c r="W5" s="174"/>
    </row>
    <row r="6" spans="1:23" s="9" customFormat="1" ht="18.75" x14ac:dyDescent="0.3">
      <c r="A6" s="175"/>
      <c r="B6" s="175"/>
      <c r="C6" s="175"/>
      <c r="D6" s="180"/>
      <c r="E6" s="180"/>
      <c r="F6" s="180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80"/>
      <c r="R6" s="175"/>
      <c r="S6" s="175"/>
      <c r="T6" s="175"/>
      <c r="U6" s="175"/>
      <c r="V6" s="175"/>
    </row>
    <row r="7" spans="1:23" s="9" customFormat="1" ht="18.75" customHeight="1" x14ac:dyDescent="0.3">
      <c r="A7" s="383" t="str">
        <f>'1Ф'!A7:AC7</f>
        <v>Отчет о реализации инвестиционной программы  филиала "Брянскэнергосбыт" ООО "Газпром энергосбыт Брянск"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174"/>
      <c r="V7" s="174"/>
    </row>
    <row r="8" spans="1:23" x14ac:dyDescent="0.25">
      <c r="A8" s="372" t="s">
        <v>77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25"/>
      <c r="V8" s="25"/>
    </row>
    <row r="9" spans="1:23" x14ac:dyDescent="0.25">
      <c r="A9" s="165"/>
      <c r="B9" s="165"/>
      <c r="C9" s="165"/>
      <c r="D9" s="166"/>
      <c r="E9" s="166"/>
      <c r="F9" s="166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6"/>
      <c r="R9" s="165"/>
      <c r="S9" s="165"/>
      <c r="T9" s="165"/>
      <c r="U9" s="165"/>
      <c r="V9" s="165"/>
    </row>
    <row r="10" spans="1:23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186"/>
      <c r="V10" s="186"/>
    </row>
    <row r="11" spans="1:23" ht="18.75" x14ac:dyDescent="0.3">
      <c r="V11" s="32"/>
    </row>
    <row r="12" spans="1:23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187"/>
      <c r="V12" s="187"/>
    </row>
    <row r="13" spans="1:23" x14ac:dyDescent="0.25">
      <c r="A13" s="372" t="s">
        <v>165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25"/>
      <c r="V13" s="25"/>
    </row>
    <row r="14" spans="1:23" ht="18.75" x14ac:dyDescent="0.3">
      <c r="A14" s="474"/>
      <c r="B14" s="474"/>
      <c r="C14" s="474"/>
      <c r="D14" s="474"/>
      <c r="E14" s="474"/>
      <c r="F14" s="474"/>
      <c r="G14" s="474"/>
      <c r="H14" s="474"/>
      <c r="I14" s="474"/>
      <c r="J14" s="474"/>
      <c r="K14" s="474"/>
      <c r="L14" s="474"/>
      <c r="M14" s="474"/>
      <c r="N14" s="474"/>
      <c r="O14" s="474"/>
      <c r="P14" s="474"/>
      <c r="Q14" s="474"/>
      <c r="R14" s="474"/>
      <c r="S14" s="474"/>
      <c r="T14" s="474"/>
      <c r="U14" s="185"/>
      <c r="V14" s="185"/>
    </row>
    <row r="15" spans="1:23" ht="84.75" customHeight="1" x14ac:dyDescent="0.25">
      <c r="A15" s="373" t="s">
        <v>72</v>
      </c>
      <c r="B15" s="373" t="s">
        <v>20</v>
      </c>
      <c r="C15" s="373" t="s">
        <v>5</v>
      </c>
      <c r="D15" s="366" t="s">
        <v>959</v>
      </c>
      <c r="E15" s="366" t="s">
        <v>1113</v>
      </c>
      <c r="F15" s="366" t="s">
        <v>1114</v>
      </c>
      <c r="G15" s="408" t="s">
        <v>1091</v>
      </c>
      <c r="H15" s="473"/>
      <c r="I15" s="473"/>
      <c r="J15" s="473"/>
      <c r="K15" s="473"/>
      <c r="L15" s="473"/>
      <c r="M15" s="473"/>
      <c r="N15" s="473"/>
      <c r="O15" s="473"/>
      <c r="P15" s="409"/>
      <c r="Q15" s="366" t="s">
        <v>960</v>
      </c>
      <c r="R15" s="373" t="s">
        <v>873</v>
      </c>
      <c r="S15" s="373"/>
      <c r="T15" s="373" t="s">
        <v>7</v>
      </c>
      <c r="U15" s="9"/>
      <c r="V15" s="9"/>
    </row>
    <row r="16" spans="1:23" ht="69" customHeight="1" x14ac:dyDescent="0.25">
      <c r="A16" s="373"/>
      <c r="B16" s="373"/>
      <c r="C16" s="373"/>
      <c r="D16" s="367"/>
      <c r="E16" s="367"/>
      <c r="F16" s="367"/>
      <c r="G16" s="408" t="s">
        <v>56</v>
      </c>
      <c r="H16" s="409"/>
      <c r="I16" s="397" t="s">
        <v>83</v>
      </c>
      <c r="J16" s="398"/>
      <c r="K16" s="408" t="s">
        <v>84</v>
      </c>
      <c r="L16" s="409"/>
      <c r="M16" s="408" t="s">
        <v>85</v>
      </c>
      <c r="N16" s="409"/>
      <c r="O16" s="408" t="s">
        <v>86</v>
      </c>
      <c r="P16" s="409"/>
      <c r="Q16" s="367"/>
      <c r="R16" s="373" t="s">
        <v>961</v>
      </c>
      <c r="S16" s="373" t="s">
        <v>8</v>
      </c>
      <c r="T16" s="373"/>
    </row>
    <row r="17" spans="1:20" ht="32.25" customHeight="1" x14ac:dyDescent="0.25">
      <c r="A17" s="373"/>
      <c r="B17" s="373"/>
      <c r="C17" s="373"/>
      <c r="D17" s="368"/>
      <c r="E17" s="368"/>
      <c r="F17" s="368"/>
      <c r="G17" s="171" t="s">
        <v>9</v>
      </c>
      <c r="H17" s="171" t="s">
        <v>10</v>
      </c>
      <c r="I17" s="279" t="s">
        <v>9</v>
      </c>
      <c r="J17" s="279" t="s">
        <v>10</v>
      </c>
      <c r="K17" s="171" t="s">
        <v>9</v>
      </c>
      <c r="L17" s="171" t="s">
        <v>10</v>
      </c>
      <c r="M17" s="171" t="s">
        <v>9</v>
      </c>
      <c r="N17" s="171" t="s">
        <v>10</v>
      </c>
      <c r="O17" s="171" t="s">
        <v>9</v>
      </c>
      <c r="P17" s="171" t="s">
        <v>10</v>
      </c>
      <c r="Q17" s="368"/>
      <c r="R17" s="373"/>
      <c r="S17" s="373"/>
      <c r="T17" s="373"/>
    </row>
    <row r="18" spans="1:20" x14ac:dyDescent="0.25">
      <c r="A18" s="171">
        <v>1</v>
      </c>
      <c r="B18" s="171">
        <f t="shared" ref="B18:T18" si="0">A18+1</f>
        <v>2</v>
      </c>
      <c r="C18" s="171">
        <f t="shared" si="0"/>
        <v>3</v>
      </c>
      <c r="D18" s="167">
        <f t="shared" si="0"/>
        <v>4</v>
      </c>
      <c r="E18" s="167">
        <f t="shared" si="0"/>
        <v>5</v>
      </c>
      <c r="F18" s="167">
        <f t="shared" si="0"/>
        <v>6</v>
      </c>
      <c r="G18" s="171">
        <f t="shared" si="0"/>
        <v>7</v>
      </c>
      <c r="H18" s="171">
        <f t="shared" si="0"/>
        <v>8</v>
      </c>
      <c r="I18" s="279">
        <f t="shared" si="0"/>
        <v>9</v>
      </c>
      <c r="J18" s="279">
        <f t="shared" si="0"/>
        <v>10</v>
      </c>
      <c r="K18" s="171">
        <f t="shared" si="0"/>
        <v>11</v>
      </c>
      <c r="L18" s="171">
        <f t="shared" si="0"/>
        <v>12</v>
      </c>
      <c r="M18" s="171">
        <f t="shared" si="0"/>
        <v>13</v>
      </c>
      <c r="N18" s="171">
        <f t="shared" si="0"/>
        <v>14</v>
      </c>
      <c r="O18" s="171">
        <f t="shared" si="0"/>
        <v>15</v>
      </c>
      <c r="P18" s="171">
        <f t="shared" si="0"/>
        <v>16</v>
      </c>
      <c r="Q18" s="167">
        <f t="shared" si="0"/>
        <v>17</v>
      </c>
      <c r="R18" s="171">
        <f t="shared" si="0"/>
        <v>18</v>
      </c>
      <c r="S18" s="171">
        <f t="shared" si="0"/>
        <v>19</v>
      </c>
      <c r="T18" s="171">
        <f t="shared" si="0"/>
        <v>20</v>
      </c>
    </row>
    <row r="19" spans="1:20" ht="31.5" x14ac:dyDescent="0.25">
      <c r="A19" s="265"/>
      <c r="B19" s="266" t="s">
        <v>179</v>
      </c>
      <c r="C19" s="267" t="s">
        <v>968</v>
      </c>
      <c r="D19" s="275">
        <f>D25</f>
        <v>205.020590730968</v>
      </c>
      <c r="E19" s="275">
        <f t="shared" ref="E19:F19" si="1">E25</f>
        <v>79.118966817899789</v>
      </c>
      <c r="F19" s="275">
        <f t="shared" si="1"/>
        <v>125.90162391306821</v>
      </c>
      <c r="G19" s="275">
        <f>G25</f>
        <v>82.048323883446869</v>
      </c>
      <c r="H19" s="274">
        <f t="shared" ref="H19:H44" si="2">J19+L19</f>
        <v>35.1109729</v>
      </c>
      <c r="I19" s="275">
        <f t="shared" ref="I19" si="3">I25</f>
        <v>13.9670329</v>
      </c>
      <c r="J19" s="275">
        <f t="shared" ref="J19" si="4">J25</f>
        <v>13.9670329</v>
      </c>
      <c r="K19" s="275">
        <f t="shared" ref="K19:L19" si="5">K25</f>
        <v>21.143940000000001</v>
      </c>
      <c r="L19" s="275">
        <f t="shared" si="5"/>
        <v>21.143940000000001</v>
      </c>
      <c r="M19" s="267" t="s">
        <v>968</v>
      </c>
      <c r="N19" s="267" t="s">
        <v>968</v>
      </c>
      <c r="O19" s="267" t="s">
        <v>968</v>
      </c>
      <c r="P19" s="267" t="s">
        <v>968</v>
      </c>
      <c r="Q19" s="275">
        <f>G19-H19</f>
        <v>46.937350983446869</v>
      </c>
      <c r="R19" s="267" t="s">
        <v>968</v>
      </c>
      <c r="S19" s="267" t="s">
        <v>968</v>
      </c>
      <c r="T19" s="262"/>
    </row>
    <row r="20" spans="1:20" ht="31.5" hidden="1" x14ac:dyDescent="0.25">
      <c r="A20" s="265" t="s">
        <v>969</v>
      </c>
      <c r="B20" s="266" t="s">
        <v>970</v>
      </c>
      <c r="C20" s="267" t="s">
        <v>968</v>
      </c>
      <c r="D20" s="275" t="s">
        <v>968</v>
      </c>
      <c r="E20" s="267" t="s">
        <v>968</v>
      </c>
      <c r="F20" s="267" t="s">
        <v>968</v>
      </c>
      <c r="G20" s="275" t="s">
        <v>968</v>
      </c>
      <c r="H20" s="274" t="e">
        <f t="shared" si="2"/>
        <v>#VALUE!</v>
      </c>
      <c r="I20" s="275" t="s">
        <v>968</v>
      </c>
      <c r="J20" s="275" t="s">
        <v>968</v>
      </c>
      <c r="K20" s="275" t="s">
        <v>968</v>
      </c>
      <c r="L20" s="275" t="s">
        <v>968</v>
      </c>
      <c r="M20" s="267" t="s">
        <v>968</v>
      </c>
      <c r="N20" s="267" t="s">
        <v>968</v>
      </c>
      <c r="O20" s="267" t="s">
        <v>968</v>
      </c>
      <c r="P20" s="267" t="s">
        <v>968</v>
      </c>
      <c r="Q20" s="275" t="e">
        <f t="shared" ref="Q20:Q67" si="6">G20-H20</f>
        <v>#VALUE!</v>
      </c>
      <c r="R20" s="267" t="s">
        <v>968</v>
      </c>
      <c r="S20" s="267" t="s">
        <v>968</v>
      </c>
      <c r="T20" s="262"/>
    </row>
    <row r="21" spans="1:20" ht="31.5" hidden="1" x14ac:dyDescent="0.25">
      <c r="A21" s="265" t="s">
        <v>971</v>
      </c>
      <c r="B21" s="266" t="s">
        <v>972</v>
      </c>
      <c r="C21" s="267" t="s">
        <v>968</v>
      </c>
      <c r="D21" s="275" t="s">
        <v>968</v>
      </c>
      <c r="E21" s="267" t="s">
        <v>968</v>
      </c>
      <c r="F21" s="267" t="s">
        <v>968</v>
      </c>
      <c r="G21" s="275" t="s">
        <v>968</v>
      </c>
      <c r="H21" s="274" t="e">
        <f t="shared" si="2"/>
        <v>#VALUE!</v>
      </c>
      <c r="I21" s="275" t="s">
        <v>968</v>
      </c>
      <c r="J21" s="275" t="s">
        <v>968</v>
      </c>
      <c r="K21" s="275" t="s">
        <v>968</v>
      </c>
      <c r="L21" s="275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75" t="e">
        <f t="shared" si="6"/>
        <v>#VALUE!</v>
      </c>
      <c r="R21" s="267" t="s">
        <v>968</v>
      </c>
      <c r="S21" s="267" t="s">
        <v>968</v>
      </c>
      <c r="T21" s="262"/>
    </row>
    <row r="22" spans="1:20" ht="78.75" hidden="1" x14ac:dyDescent="0.25">
      <c r="A22" s="265" t="s">
        <v>973</v>
      </c>
      <c r="B22" s="266" t="s">
        <v>974</v>
      </c>
      <c r="C22" s="267" t="s">
        <v>968</v>
      </c>
      <c r="D22" s="275" t="s">
        <v>968</v>
      </c>
      <c r="E22" s="267" t="s">
        <v>968</v>
      </c>
      <c r="F22" s="267" t="s">
        <v>968</v>
      </c>
      <c r="G22" s="275" t="s">
        <v>968</v>
      </c>
      <c r="H22" s="274" t="e">
        <f t="shared" si="2"/>
        <v>#VALUE!</v>
      </c>
      <c r="I22" s="275" t="s">
        <v>968</v>
      </c>
      <c r="J22" s="275" t="s">
        <v>968</v>
      </c>
      <c r="K22" s="275" t="s">
        <v>968</v>
      </c>
      <c r="L22" s="275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75" t="e">
        <f t="shared" si="6"/>
        <v>#VALUE!</v>
      </c>
      <c r="R22" s="267" t="s">
        <v>968</v>
      </c>
      <c r="S22" s="267" t="s">
        <v>968</v>
      </c>
      <c r="T22" s="262"/>
    </row>
    <row r="23" spans="1:20" ht="47.25" hidden="1" x14ac:dyDescent="0.25">
      <c r="A23" s="265" t="s">
        <v>975</v>
      </c>
      <c r="B23" s="266" t="s">
        <v>976</v>
      </c>
      <c r="C23" s="267" t="s">
        <v>968</v>
      </c>
      <c r="D23" s="275" t="s">
        <v>968</v>
      </c>
      <c r="E23" s="267" t="s">
        <v>968</v>
      </c>
      <c r="F23" s="267" t="s">
        <v>968</v>
      </c>
      <c r="G23" s="275" t="s">
        <v>968</v>
      </c>
      <c r="H23" s="274" t="e">
        <f t="shared" si="2"/>
        <v>#VALUE!</v>
      </c>
      <c r="I23" s="275" t="s">
        <v>968</v>
      </c>
      <c r="J23" s="275" t="s">
        <v>968</v>
      </c>
      <c r="K23" s="275" t="s">
        <v>968</v>
      </c>
      <c r="L23" s="275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75" t="e">
        <f t="shared" si="6"/>
        <v>#VALUE!</v>
      </c>
      <c r="R23" s="267" t="s">
        <v>968</v>
      </c>
      <c r="S23" s="267" t="s">
        <v>968</v>
      </c>
      <c r="T23" s="262"/>
    </row>
    <row r="24" spans="1:20" ht="47.25" hidden="1" x14ac:dyDescent="0.25">
      <c r="A24" s="265" t="s">
        <v>977</v>
      </c>
      <c r="B24" s="266" t="s">
        <v>978</v>
      </c>
      <c r="C24" s="267" t="s">
        <v>968</v>
      </c>
      <c r="D24" s="275" t="s">
        <v>968</v>
      </c>
      <c r="E24" s="267" t="s">
        <v>968</v>
      </c>
      <c r="F24" s="267" t="s">
        <v>968</v>
      </c>
      <c r="G24" s="275" t="s">
        <v>968</v>
      </c>
      <c r="H24" s="274" t="e">
        <f t="shared" si="2"/>
        <v>#VALUE!</v>
      </c>
      <c r="I24" s="275" t="s">
        <v>968</v>
      </c>
      <c r="J24" s="275" t="s">
        <v>968</v>
      </c>
      <c r="K24" s="275" t="s">
        <v>968</v>
      </c>
      <c r="L24" s="275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75" t="e">
        <f t="shared" si="6"/>
        <v>#VALUE!</v>
      </c>
      <c r="R24" s="267" t="s">
        <v>968</v>
      </c>
      <c r="S24" s="267" t="s">
        <v>968</v>
      </c>
      <c r="T24" s="262"/>
    </row>
    <row r="25" spans="1:20" ht="31.5" x14ac:dyDescent="0.25">
      <c r="A25" s="265" t="s">
        <v>979</v>
      </c>
      <c r="B25" s="268" t="s">
        <v>980</v>
      </c>
      <c r="C25" s="267" t="s">
        <v>968</v>
      </c>
      <c r="D25" s="275">
        <f>D44</f>
        <v>205.020590730968</v>
      </c>
      <c r="E25" s="275">
        <f t="shared" ref="E25:F25" si="7">E44</f>
        <v>79.118966817899789</v>
      </c>
      <c r="F25" s="275">
        <f t="shared" si="7"/>
        <v>125.90162391306821</v>
      </c>
      <c r="G25" s="275">
        <f>G44</f>
        <v>82.048323883446869</v>
      </c>
      <c r="H25" s="274">
        <f t="shared" si="2"/>
        <v>35.1109729</v>
      </c>
      <c r="I25" s="275">
        <f t="shared" ref="I25" si="8">I44</f>
        <v>13.9670329</v>
      </c>
      <c r="J25" s="275">
        <f t="shared" ref="J25" si="9">J44</f>
        <v>13.9670329</v>
      </c>
      <c r="K25" s="275">
        <f t="shared" ref="K25:L25" si="10">K44</f>
        <v>21.143940000000001</v>
      </c>
      <c r="L25" s="275">
        <f t="shared" si="10"/>
        <v>21.143940000000001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75">
        <f t="shared" si="6"/>
        <v>46.937350983446869</v>
      </c>
      <c r="R25" s="267" t="s">
        <v>968</v>
      </c>
      <c r="S25" s="267" t="s">
        <v>968</v>
      </c>
      <c r="T25" s="262"/>
    </row>
    <row r="26" spans="1:20" hidden="1" x14ac:dyDescent="0.25">
      <c r="A26" s="265" t="s">
        <v>981</v>
      </c>
      <c r="B26" s="266" t="s">
        <v>982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74" t="e">
        <f t="shared" si="2"/>
        <v>#VALUE!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75" t="e">
        <f t="shared" si="6"/>
        <v>#VALUE!</v>
      </c>
      <c r="R26" s="267" t="s">
        <v>968</v>
      </c>
      <c r="S26" s="267" t="s">
        <v>968</v>
      </c>
      <c r="T26" s="262"/>
    </row>
    <row r="27" spans="1:20" ht="31.5" hidden="1" x14ac:dyDescent="0.25">
      <c r="A27" s="265" t="s">
        <v>185</v>
      </c>
      <c r="B27" s="266" t="s">
        <v>983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74" t="e">
        <f t="shared" si="2"/>
        <v>#VALUE!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75" t="e">
        <f t="shared" si="6"/>
        <v>#VALUE!</v>
      </c>
      <c r="R27" s="267" t="s">
        <v>968</v>
      </c>
      <c r="S27" s="267" t="s">
        <v>968</v>
      </c>
      <c r="T27" s="262"/>
    </row>
    <row r="28" spans="1:20" ht="47.25" hidden="1" x14ac:dyDescent="0.25">
      <c r="A28" s="265" t="s">
        <v>187</v>
      </c>
      <c r="B28" s="266" t="s">
        <v>984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74" t="e">
        <f t="shared" si="2"/>
        <v>#VALUE!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75" t="e">
        <f t="shared" si="6"/>
        <v>#VALUE!</v>
      </c>
      <c r="R28" s="267" t="s">
        <v>968</v>
      </c>
      <c r="S28" s="267" t="s">
        <v>968</v>
      </c>
      <c r="T28" s="262"/>
    </row>
    <row r="29" spans="1:20" ht="47.25" hidden="1" x14ac:dyDescent="0.25">
      <c r="A29" s="265" t="s">
        <v>200</v>
      </c>
      <c r="B29" s="266" t="s">
        <v>985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74" t="e">
        <f t="shared" si="2"/>
        <v>#VALUE!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75" t="e">
        <f t="shared" si="6"/>
        <v>#VALUE!</v>
      </c>
      <c r="R29" s="267" t="s">
        <v>968</v>
      </c>
      <c r="S29" s="267" t="s">
        <v>968</v>
      </c>
      <c r="T29" s="262"/>
    </row>
    <row r="30" spans="1:20" ht="63" hidden="1" x14ac:dyDescent="0.25">
      <c r="A30" s="265" t="s">
        <v>201</v>
      </c>
      <c r="B30" s="266" t="s">
        <v>986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74" t="e">
        <f t="shared" si="2"/>
        <v>#VALUE!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75" t="e">
        <f t="shared" si="6"/>
        <v>#VALUE!</v>
      </c>
      <c r="R30" s="267" t="s">
        <v>968</v>
      </c>
      <c r="S30" s="267" t="s">
        <v>968</v>
      </c>
      <c r="T30" s="262"/>
    </row>
    <row r="31" spans="1:20" ht="110.25" hidden="1" x14ac:dyDescent="0.25">
      <c r="A31" s="265" t="s">
        <v>987</v>
      </c>
      <c r="B31" s="266" t="s">
        <v>988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74" t="e">
        <f t="shared" si="2"/>
        <v>#VALUE!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75" t="e">
        <f t="shared" si="6"/>
        <v>#VALUE!</v>
      </c>
      <c r="R31" s="267" t="s">
        <v>968</v>
      </c>
      <c r="S31" s="267" t="s">
        <v>968</v>
      </c>
      <c r="T31" s="262"/>
    </row>
    <row r="32" spans="1:20" ht="47.25" hidden="1" x14ac:dyDescent="0.25">
      <c r="A32" s="265" t="s">
        <v>203</v>
      </c>
      <c r="B32" s="266" t="s">
        <v>989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74" t="e">
        <f t="shared" si="2"/>
        <v>#VALUE!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75" t="e">
        <f t="shared" si="6"/>
        <v>#VALUE!</v>
      </c>
      <c r="R32" s="267" t="s">
        <v>968</v>
      </c>
      <c r="S32" s="267" t="s">
        <v>968</v>
      </c>
      <c r="T32" s="262"/>
    </row>
    <row r="33" spans="1:20" ht="78.75" hidden="1" x14ac:dyDescent="0.25">
      <c r="A33" s="265" t="s">
        <v>204</v>
      </c>
      <c r="B33" s="266" t="s">
        <v>990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74" t="e">
        <f t="shared" si="2"/>
        <v>#VALUE!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75" t="e">
        <f t="shared" si="6"/>
        <v>#VALUE!</v>
      </c>
      <c r="R33" s="267" t="s">
        <v>968</v>
      </c>
      <c r="S33" s="267" t="s">
        <v>968</v>
      </c>
      <c r="T33" s="262"/>
    </row>
    <row r="34" spans="1:20" ht="47.25" hidden="1" x14ac:dyDescent="0.25">
      <c r="A34" s="265" t="s">
        <v>214</v>
      </c>
      <c r="B34" s="266" t="s">
        <v>992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74" t="e">
        <f t="shared" si="2"/>
        <v>#VALUE!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75" t="e">
        <f t="shared" si="6"/>
        <v>#VALUE!</v>
      </c>
      <c r="R34" s="267" t="s">
        <v>968</v>
      </c>
      <c r="S34" s="267" t="s">
        <v>968</v>
      </c>
      <c r="T34" s="262"/>
    </row>
    <row r="35" spans="1:20" ht="47.25" hidden="1" x14ac:dyDescent="0.25">
      <c r="A35" s="265" t="s">
        <v>215</v>
      </c>
      <c r="B35" s="266" t="s">
        <v>993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74" t="e">
        <f t="shared" si="2"/>
        <v>#VALUE!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75" t="e">
        <f t="shared" si="6"/>
        <v>#VALUE!</v>
      </c>
      <c r="R35" s="267" t="s">
        <v>968</v>
      </c>
      <c r="S35" s="267" t="s">
        <v>968</v>
      </c>
      <c r="T35" s="262"/>
    </row>
    <row r="36" spans="1:20" ht="63" hidden="1" x14ac:dyDescent="0.25">
      <c r="A36" s="265" t="s">
        <v>994</v>
      </c>
      <c r="B36" s="266" t="s">
        <v>995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74" t="e">
        <f t="shared" si="2"/>
        <v>#VALUE!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75" t="e">
        <f t="shared" si="6"/>
        <v>#VALUE!</v>
      </c>
      <c r="R36" s="267" t="s">
        <v>968</v>
      </c>
      <c r="S36" s="267" t="s">
        <v>968</v>
      </c>
      <c r="T36" s="262"/>
    </row>
    <row r="37" spans="1:20" ht="47.25" hidden="1" x14ac:dyDescent="0.25">
      <c r="A37" s="265" t="s">
        <v>996</v>
      </c>
      <c r="B37" s="266" t="s">
        <v>997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74" t="e">
        <f t="shared" si="2"/>
        <v>#VALUE!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75" t="e">
        <f t="shared" si="6"/>
        <v>#VALUE!</v>
      </c>
      <c r="R37" s="267" t="s">
        <v>968</v>
      </c>
      <c r="S37" s="267" t="s">
        <v>968</v>
      </c>
      <c r="T37" s="262"/>
    </row>
    <row r="38" spans="1:20" ht="63" hidden="1" x14ac:dyDescent="0.25">
      <c r="A38" s="265" t="s">
        <v>998</v>
      </c>
      <c r="B38" s="266" t="s">
        <v>999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74" t="e">
        <f t="shared" si="2"/>
        <v>#VALUE!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75" t="e">
        <f t="shared" si="6"/>
        <v>#VALUE!</v>
      </c>
      <c r="R38" s="267" t="s">
        <v>968</v>
      </c>
      <c r="S38" s="267" t="s">
        <v>968</v>
      </c>
      <c r="T38" s="262"/>
    </row>
    <row r="39" spans="1:20" ht="94.5" hidden="1" x14ac:dyDescent="0.25">
      <c r="A39" s="265" t="s">
        <v>226</v>
      </c>
      <c r="B39" s="266" t="s">
        <v>1000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74" t="e">
        <f t="shared" si="2"/>
        <v>#VALUE!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75" t="e">
        <f t="shared" si="6"/>
        <v>#VALUE!</v>
      </c>
      <c r="R39" s="267" t="s">
        <v>968</v>
      </c>
      <c r="S39" s="267" t="s">
        <v>968</v>
      </c>
      <c r="T39" s="262"/>
    </row>
    <row r="40" spans="1:20" ht="78.75" hidden="1" x14ac:dyDescent="0.25">
      <c r="A40" s="265" t="s">
        <v>1001</v>
      </c>
      <c r="B40" s="266" t="s">
        <v>1002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74" t="e">
        <f t="shared" si="2"/>
        <v>#VALUE!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75" t="e">
        <f t="shared" si="6"/>
        <v>#VALUE!</v>
      </c>
      <c r="R40" s="267" t="s">
        <v>968</v>
      </c>
      <c r="S40" s="267" t="s">
        <v>968</v>
      </c>
      <c r="T40" s="262"/>
    </row>
    <row r="41" spans="1:20" ht="78.75" hidden="1" x14ac:dyDescent="0.25">
      <c r="A41" s="265" t="s">
        <v>1003</v>
      </c>
      <c r="B41" s="266" t="s">
        <v>1004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74" t="e">
        <f t="shared" si="2"/>
        <v>#VALUE!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75" t="e">
        <f t="shared" si="6"/>
        <v>#VALUE!</v>
      </c>
      <c r="R41" s="267" t="s">
        <v>968</v>
      </c>
      <c r="S41" s="267" t="s">
        <v>968</v>
      </c>
      <c r="T41" s="262"/>
    </row>
    <row r="42" spans="1:20" ht="47.25" hidden="1" x14ac:dyDescent="0.25">
      <c r="A42" s="265" t="s">
        <v>227</v>
      </c>
      <c r="B42" s="266" t="s">
        <v>1005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74" t="e">
        <f t="shared" si="2"/>
        <v>#VALUE!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75" t="e">
        <f t="shared" si="6"/>
        <v>#VALUE!</v>
      </c>
      <c r="R42" s="267" t="s">
        <v>968</v>
      </c>
      <c r="S42" s="267" t="s">
        <v>968</v>
      </c>
      <c r="T42" s="262"/>
    </row>
    <row r="43" spans="1:20" ht="47.25" hidden="1" x14ac:dyDescent="0.25">
      <c r="A43" s="265" t="s">
        <v>297</v>
      </c>
      <c r="B43" s="266" t="s">
        <v>1006</v>
      </c>
      <c r="C43" s="267" t="s">
        <v>968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74" t="e">
        <f t="shared" si="2"/>
        <v>#VALUE!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75" t="e">
        <f t="shared" si="6"/>
        <v>#VALUE!</v>
      </c>
      <c r="R43" s="267" t="s">
        <v>968</v>
      </c>
      <c r="S43" s="267" t="s">
        <v>968</v>
      </c>
      <c r="T43" s="262"/>
    </row>
    <row r="44" spans="1:20" ht="31.5" x14ac:dyDescent="0.25">
      <c r="A44" s="265" t="s">
        <v>299</v>
      </c>
      <c r="B44" s="268" t="s">
        <v>1007</v>
      </c>
      <c r="C44" s="267"/>
      <c r="D44" s="275">
        <f>D45+D67</f>
        <v>205.020590730968</v>
      </c>
      <c r="E44" s="275">
        <f>E45+E67</f>
        <v>79.118966817899789</v>
      </c>
      <c r="F44" s="275">
        <f>F45+F67</f>
        <v>125.90162391306821</v>
      </c>
      <c r="G44" s="274">
        <f>G45+G67</f>
        <v>82.048323883446869</v>
      </c>
      <c r="H44" s="274">
        <f t="shared" si="2"/>
        <v>35.1109729</v>
      </c>
      <c r="I44" s="274">
        <f>I45+I67</f>
        <v>13.9670329</v>
      </c>
      <c r="J44" s="274">
        <f>J45+J67</f>
        <v>13.9670329</v>
      </c>
      <c r="K44" s="274">
        <f t="shared" ref="K44:L44" si="11">K45+K67</f>
        <v>21.143940000000001</v>
      </c>
      <c r="L44" s="274">
        <f t="shared" si="11"/>
        <v>21.143940000000001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75">
        <f t="shared" si="6"/>
        <v>46.937350983446869</v>
      </c>
      <c r="R44" s="267" t="s">
        <v>968</v>
      </c>
      <c r="S44" s="267" t="s">
        <v>968</v>
      </c>
      <c r="T44" s="262"/>
    </row>
    <row r="45" spans="1:20" ht="78.75" x14ac:dyDescent="0.25">
      <c r="A45" s="265" t="s">
        <v>1008</v>
      </c>
      <c r="B45" s="266" t="s">
        <v>1009</v>
      </c>
      <c r="C45" s="267" t="s">
        <v>1010</v>
      </c>
      <c r="D45" s="275">
        <f>118.95382560914*1.2</f>
        <v>142.74459073096799</v>
      </c>
      <c r="E45" s="275">
        <f>'2 Осв'!G44*1.2</f>
        <v>57.031966817899793</v>
      </c>
      <c r="F45" s="275">
        <f>D45-E45</f>
        <v>85.712623913068199</v>
      </c>
      <c r="G45" s="274">
        <v>58.928323883446865</v>
      </c>
      <c r="H45" s="274">
        <f>J45+L45</f>
        <v>35.1109729</v>
      </c>
      <c r="I45" s="274">
        <f>I46+I47+I48</f>
        <v>13.9670329</v>
      </c>
      <c r="J45" s="274">
        <f>J46+J47+J48</f>
        <v>13.9670329</v>
      </c>
      <c r="K45" s="274">
        <f t="shared" ref="K45:L45" si="12">K46+K47+K48</f>
        <v>21.143940000000001</v>
      </c>
      <c r="L45" s="274">
        <f t="shared" si="12"/>
        <v>21.143940000000001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75">
        <f t="shared" si="6"/>
        <v>23.817350983446865</v>
      </c>
      <c r="R45" s="267" t="s">
        <v>968</v>
      </c>
      <c r="S45" s="267" t="s">
        <v>968</v>
      </c>
      <c r="T45" s="262"/>
    </row>
    <row r="46" spans="1:20" ht="47.25" x14ac:dyDescent="0.25">
      <c r="A46" s="265" t="s">
        <v>1011</v>
      </c>
      <c r="B46" s="266" t="s">
        <v>1012</v>
      </c>
      <c r="C46" s="267" t="s">
        <v>1013</v>
      </c>
      <c r="D46" s="275">
        <f>2.92241487424889*1.2</f>
        <v>3.5068978490986678</v>
      </c>
      <c r="E46" s="275">
        <f>'2 Осв'!G45*1.2</f>
        <v>3.8591207999999995</v>
      </c>
      <c r="F46" s="275">
        <f t="shared" ref="F46:F66" si="13">D46-E46</f>
        <v>-0.35222295090133171</v>
      </c>
      <c r="G46" s="274">
        <v>0.53759823955199992</v>
      </c>
      <c r="H46" s="274">
        <f t="shared" ref="H46:H67" si="14">J46+L46</f>
        <v>0</v>
      </c>
      <c r="I46" s="274">
        <f t="shared" ref="I46:K67" si="15">J46</f>
        <v>0</v>
      </c>
      <c r="J46" s="274">
        <v>0</v>
      </c>
      <c r="K46" s="274">
        <f t="shared" si="15"/>
        <v>0</v>
      </c>
      <c r="L46" s="274">
        <v>0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75">
        <f t="shared" si="6"/>
        <v>0.53759823955199992</v>
      </c>
      <c r="R46" s="267" t="s">
        <v>968</v>
      </c>
      <c r="S46" s="267" t="s">
        <v>968</v>
      </c>
      <c r="T46" s="262"/>
    </row>
    <row r="47" spans="1:20" ht="47.25" x14ac:dyDescent="0.25">
      <c r="A47" s="265" t="s">
        <v>1014</v>
      </c>
      <c r="B47" s="266" t="s">
        <v>1015</v>
      </c>
      <c r="C47" s="267" t="s">
        <v>1016</v>
      </c>
      <c r="D47" s="275">
        <f>9.94500826195176*1.2</f>
        <v>11.934009914342111</v>
      </c>
      <c r="E47" s="275">
        <f>'2 Осв'!G46*1.2</f>
        <v>1.3766328000000001</v>
      </c>
      <c r="F47" s="275">
        <f t="shared" si="13"/>
        <v>10.557377114342112</v>
      </c>
      <c r="G47" s="274">
        <v>2.6516337401446912</v>
      </c>
      <c r="H47" s="274">
        <f t="shared" si="14"/>
        <v>0.35017920000000002</v>
      </c>
      <c r="I47" s="274">
        <f t="shared" si="15"/>
        <v>0.35017920000000002</v>
      </c>
      <c r="J47" s="274">
        <v>0.35017920000000002</v>
      </c>
      <c r="K47" s="274">
        <f t="shared" si="15"/>
        <v>0</v>
      </c>
      <c r="L47" s="274">
        <v>0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75">
        <f t="shared" si="6"/>
        <v>2.3014545401446913</v>
      </c>
      <c r="R47" s="267" t="s">
        <v>968</v>
      </c>
      <c r="S47" s="267" t="s">
        <v>968</v>
      </c>
      <c r="T47" s="262"/>
    </row>
    <row r="48" spans="1:20" ht="47.25" x14ac:dyDescent="0.25">
      <c r="A48" s="265" t="s">
        <v>1017</v>
      </c>
      <c r="B48" s="266" t="s">
        <v>1018</v>
      </c>
      <c r="C48" s="267" t="s">
        <v>1019</v>
      </c>
      <c r="D48" s="275">
        <f>106.086402472939*1.2</f>
        <v>127.3036829675268</v>
      </c>
      <c r="E48" s="275">
        <f>'2 Осв'!G47*1.2</f>
        <v>51.79621321789979</v>
      </c>
      <c r="F48" s="275">
        <f t="shared" si="13"/>
        <v>75.507469749627006</v>
      </c>
      <c r="G48" s="274">
        <v>55.739091903750172</v>
      </c>
      <c r="H48" s="274">
        <f>H49+H52+H55+H58+H61+H64</f>
        <v>34.760793699999994</v>
      </c>
      <c r="I48" s="274">
        <f t="shared" ref="I48:L48" si="16">I49+I52+I55+I58+I61+I64</f>
        <v>13.6168537</v>
      </c>
      <c r="J48" s="274">
        <f t="shared" si="16"/>
        <v>13.6168537</v>
      </c>
      <c r="K48" s="274">
        <f t="shared" si="16"/>
        <v>21.143940000000001</v>
      </c>
      <c r="L48" s="274">
        <f t="shared" si="16"/>
        <v>21.143940000000001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75">
        <f t="shared" si="6"/>
        <v>20.978298203750178</v>
      </c>
      <c r="R48" s="267" t="s">
        <v>968</v>
      </c>
      <c r="S48" s="267" t="s">
        <v>968</v>
      </c>
      <c r="T48" s="262"/>
    </row>
    <row r="49" spans="1:20" ht="47.25" x14ac:dyDescent="0.25">
      <c r="A49" s="265" t="s">
        <v>1020</v>
      </c>
      <c r="B49" s="266" t="s">
        <v>1021</v>
      </c>
      <c r="C49" s="267" t="s">
        <v>1022</v>
      </c>
      <c r="D49" s="275">
        <f>84.9649887357503*1.2</f>
        <v>101.95798648290035</v>
      </c>
      <c r="E49" s="275">
        <f>'2 Осв'!G48*1.2</f>
        <v>50.953244541148429</v>
      </c>
      <c r="F49" s="275">
        <f t="shared" si="13"/>
        <v>51.004741941751924</v>
      </c>
      <c r="G49" s="274">
        <v>42.07214258762621</v>
      </c>
      <c r="H49" s="274">
        <f>H51+H50</f>
        <v>34.402233699999996</v>
      </c>
      <c r="I49" s="274">
        <f t="shared" ref="I49:L49" si="17">I51+I50</f>
        <v>13.6168537</v>
      </c>
      <c r="J49" s="274">
        <f t="shared" si="17"/>
        <v>13.6168537</v>
      </c>
      <c r="K49" s="274">
        <f t="shared" si="17"/>
        <v>20.78538</v>
      </c>
      <c r="L49" s="274">
        <f t="shared" si="17"/>
        <v>20.78538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75">
        <f t="shared" si="6"/>
        <v>7.6699088876262138</v>
      </c>
      <c r="R49" s="267" t="s">
        <v>968</v>
      </c>
      <c r="S49" s="267" t="s">
        <v>968</v>
      </c>
      <c r="T49" s="262"/>
    </row>
    <row r="50" spans="1:20" ht="31.5" x14ac:dyDescent="0.25">
      <c r="A50" s="265" t="s">
        <v>1023</v>
      </c>
      <c r="B50" s="269" t="s">
        <v>1024</v>
      </c>
      <c r="C50" s="267" t="s">
        <v>1025</v>
      </c>
      <c r="D50" s="275">
        <f>74.3345922690334*1.2</f>
        <v>89.201510722840069</v>
      </c>
      <c r="E50" s="275">
        <f>'2 Осв'!G49*1.2</f>
        <v>44.290734644646108</v>
      </c>
      <c r="F50" s="275">
        <f t="shared" si="13"/>
        <v>44.910776078193962</v>
      </c>
      <c r="G50" s="274">
        <v>39.338869460106494</v>
      </c>
      <c r="H50" s="274">
        <f t="shared" si="14"/>
        <v>32.907260399999998</v>
      </c>
      <c r="I50" s="274">
        <f t="shared" ref="I50" si="18">J50</f>
        <v>12.1218804</v>
      </c>
      <c r="J50" s="274">
        <v>12.1218804</v>
      </c>
      <c r="K50" s="274">
        <f t="shared" ref="K50" si="19">L50</f>
        <v>20.78538</v>
      </c>
      <c r="L50" s="274">
        <f>12.8165+1.13238+6.8365</f>
        <v>20.78538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75">
        <f t="shared" si="6"/>
        <v>6.4316090601064957</v>
      </c>
      <c r="R50" s="267" t="s">
        <v>968</v>
      </c>
      <c r="S50" s="267" t="s">
        <v>968</v>
      </c>
      <c r="T50" s="262"/>
    </row>
    <row r="51" spans="1:20" ht="31.5" x14ac:dyDescent="0.25">
      <c r="A51" s="265" t="s">
        <v>1026</v>
      </c>
      <c r="B51" s="269" t="s">
        <v>1027</v>
      </c>
      <c r="C51" s="267" t="s">
        <v>1028</v>
      </c>
      <c r="D51" s="275">
        <f>10.6303964667169*1.2</f>
        <v>12.756475760060281</v>
      </c>
      <c r="E51" s="275">
        <f>'2 Осв'!G50*1.2</f>
        <v>6.6625098965023257</v>
      </c>
      <c r="F51" s="275">
        <f t="shared" si="13"/>
        <v>6.0939658635579557</v>
      </c>
      <c r="G51" s="274">
        <v>2.7332731275197197</v>
      </c>
      <c r="H51" s="274">
        <f t="shared" si="14"/>
        <v>1.4949733000000001</v>
      </c>
      <c r="I51" s="274">
        <f t="shared" ref="I51" si="20">J51</f>
        <v>1.4949733000000001</v>
      </c>
      <c r="J51" s="274">
        <v>1.4949733000000001</v>
      </c>
      <c r="K51" s="274">
        <f t="shared" ref="K51" si="21">L51</f>
        <v>0</v>
      </c>
      <c r="L51" s="274">
        <v>0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75">
        <f t="shared" si="6"/>
        <v>1.2382998275197197</v>
      </c>
      <c r="R51" s="267" t="s">
        <v>968</v>
      </c>
      <c r="S51" s="267" t="s">
        <v>968</v>
      </c>
      <c r="T51" s="262"/>
    </row>
    <row r="52" spans="1:20" ht="47.25" x14ac:dyDescent="0.25">
      <c r="A52" s="265" t="s">
        <v>1029</v>
      </c>
      <c r="B52" s="266" t="s">
        <v>1030</v>
      </c>
      <c r="C52" s="267" t="s">
        <v>1031</v>
      </c>
      <c r="D52" s="275">
        <f>15.8086598420867*1.2</f>
        <v>18.97039181050404</v>
      </c>
      <c r="E52" s="275">
        <f>'2 Осв'!G51*1.2</f>
        <v>0</v>
      </c>
      <c r="F52" s="275">
        <f t="shared" si="13"/>
        <v>18.97039181050404</v>
      </c>
      <c r="G52" s="274">
        <v>13.666949316123956</v>
      </c>
      <c r="H52" s="274">
        <f t="shared" si="14"/>
        <v>0.35855999999999999</v>
      </c>
      <c r="I52" s="274">
        <f>I53+I54</f>
        <v>0</v>
      </c>
      <c r="J52" s="274">
        <f>J53+J54</f>
        <v>0</v>
      </c>
      <c r="K52" s="274">
        <f t="shared" ref="K52:L52" si="22">K53+K54</f>
        <v>0.35855999999999999</v>
      </c>
      <c r="L52" s="274">
        <f t="shared" si="22"/>
        <v>0.35855999999999999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75">
        <f t="shared" si="6"/>
        <v>13.308389316123955</v>
      </c>
      <c r="R52" s="267" t="s">
        <v>968</v>
      </c>
      <c r="S52" s="267" t="s">
        <v>968</v>
      </c>
      <c r="T52" s="262"/>
    </row>
    <row r="53" spans="1:20" ht="31.5" x14ac:dyDescent="0.25">
      <c r="A53" s="265" t="s">
        <v>1032</v>
      </c>
      <c r="B53" s="269" t="s">
        <v>1024</v>
      </c>
      <c r="C53" s="267" t="s">
        <v>1033</v>
      </c>
      <c r="D53" s="275">
        <f>15.2322498113991*1.2</f>
        <v>18.27869977367892</v>
      </c>
      <c r="E53" s="275">
        <f>'2 Осв'!G52*1.2</f>
        <v>0</v>
      </c>
      <c r="F53" s="275">
        <f t="shared" si="13"/>
        <v>18.27869977367892</v>
      </c>
      <c r="G53" s="274">
        <v>13.666949316123956</v>
      </c>
      <c r="H53" s="274">
        <f t="shared" si="14"/>
        <v>0.35855999999999999</v>
      </c>
      <c r="I53" s="274">
        <f t="shared" si="15"/>
        <v>0</v>
      </c>
      <c r="J53" s="274">
        <v>0</v>
      </c>
      <c r="K53" s="274">
        <f t="shared" si="15"/>
        <v>0.35855999999999999</v>
      </c>
      <c r="L53" s="274">
        <v>0.35855999999999999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75">
        <f t="shared" si="6"/>
        <v>13.308389316123955</v>
      </c>
      <c r="R53" s="267" t="s">
        <v>968</v>
      </c>
      <c r="S53" s="267" t="s">
        <v>968</v>
      </c>
      <c r="T53" s="262"/>
    </row>
    <row r="54" spans="1:20" ht="31.5" x14ac:dyDescent="0.25">
      <c r="A54" s="265" t="s">
        <v>1034</v>
      </c>
      <c r="B54" s="269" t="s">
        <v>1027</v>
      </c>
      <c r="C54" s="267" t="s">
        <v>1035</v>
      </c>
      <c r="D54" s="275">
        <f>0.576410030687625*1.2</f>
        <v>0.6916920368251499</v>
      </c>
      <c r="E54" s="275">
        <f>'2 Осв'!G53*1.2</f>
        <v>0</v>
      </c>
      <c r="F54" s="275">
        <f t="shared" si="13"/>
        <v>0.6916920368251499</v>
      </c>
      <c r="G54" s="274">
        <v>0</v>
      </c>
      <c r="H54" s="274">
        <f t="shared" si="14"/>
        <v>0</v>
      </c>
      <c r="I54" s="274">
        <f t="shared" si="15"/>
        <v>0</v>
      </c>
      <c r="J54" s="274">
        <v>0</v>
      </c>
      <c r="K54" s="274">
        <f t="shared" si="15"/>
        <v>0</v>
      </c>
      <c r="L54" s="274">
        <v>0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75">
        <f t="shared" si="6"/>
        <v>0</v>
      </c>
      <c r="R54" s="267" t="s">
        <v>968</v>
      </c>
      <c r="S54" s="267" t="s">
        <v>968</v>
      </c>
      <c r="T54" s="262"/>
    </row>
    <row r="55" spans="1:20" ht="47.25" x14ac:dyDescent="0.25">
      <c r="A55" s="265" t="s">
        <v>1036</v>
      </c>
      <c r="B55" s="266" t="s">
        <v>1037</v>
      </c>
      <c r="C55" s="267" t="s">
        <v>1038</v>
      </c>
      <c r="D55" s="275">
        <f>3.06725058848884*1.2</f>
        <v>3.6807007061866077</v>
      </c>
      <c r="E55" s="275">
        <f>'2 Осв'!G54*1.2</f>
        <v>0</v>
      </c>
      <c r="F55" s="275">
        <f t="shared" si="13"/>
        <v>3.6807007061866077</v>
      </c>
      <c r="G55" s="274">
        <v>0</v>
      </c>
      <c r="H55" s="274">
        <f t="shared" si="14"/>
        <v>0</v>
      </c>
      <c r="I55" s="274">
        <f t="shared" ref="I55:J55" si="23">I56+I57</f>
        <v>0</v>
      </c>
      <c r="J55" s="274">
        <f t="shared" si="23"/>
        <v>0</v>
      </c>
      <c r="K55" s="274">
        <f t="shared" ref="K55" si="24">K56+K57</f>
        <v>0</v>
      </c>
      <c r="L55" s="274">
        <f t="shared" ref="L55" si="25">L56+L57</f>
        <v>0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75">
        <f t="shared" si="6"/>
        <v>0</v>
      </c>
      <c r="R55" s="267" t="s">
        <v>968</v>
      </c>
      <c r="S55" s="267" t="s">
        <v>968</v>
      </c>
      <c r="T55" s="262"/>
    </row>
    <row r="56" spans="1:20" ht="31.5" x14ac:dyDescent="0.25">
      <c r="A56" s="265" t="s">
        <v>1039</v>
      </c>
      <c r="B56" s="269" t="s">
        <v>1024</v>
      </c>
      <c r="C56" s="267" t="s">
        <v>1040</v>
      </c>
      <c r="D56" s="275">
        <f>3.02455354917865*1.2</f>
        <v>3.6294642590143802</v>
      </c>
      <c r="E56" s="275">
        <f>'2 Осв'!G55*1.2</f>
        <v>0</v>
      </c>
      <c r="F56" s="275">
        <f t="shared" si="13"/>
        <v>3.6294642590143802</v>
      </c>
      <c r="G56" s="274">
        <v>0</v>
      </c>
      <c r="H56" s="274"/>
      <c r="I56" s="274">
        <f t="shared" ref="I56" si="26">J56</f>
        <v>0</v>
      </c>
      <c r="J56" s="274">
        <v>0</v>
      </c>
      <c r="K56" s="274">
        <f t="shared" ref="K56" si="27">L56</f>
        <v>0</v>
      </c>
      <c r="L56" s="274">
        <v>0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75">
        <f t="shared" si="6"/>
        <v>0</v>
      </c>
      <c r="R56" s="267" t="s">
        <v>968</v>
      </c>
      <c r="S56" s="267" t="s">
        <v>968</v>
      </c>
      <c r="T56" s="262"/>
    </row>
    <row r="57" spans="1:20" ht="31.5" x14ac:dyDescent="0.25">
      <c r="A57" s="265" t="s">
        <v>1041</v>
      </c>
      <c r="B57" s="269" t="s">
        <v>1027</v>
      </c>
      <c r="C57" s="267" t="s">
        <v>1042</v>
      </c>
      <c r="D57" s="275">
        <f>0.0426970393101944*1.2</f>
        <v>5.1236447172233274E-2</v>
      </c>
      <c r="E57" s="275">
        <f>'2 Осв'!G56*1.2</f>
        <v>0</v>
      </c>
      <c r="F57" s="275">
        <f t="shared" si="13"/>
        <v>5.1236447172233274E-2</v>
      </c>
      <c r="G57" s="274">
        <v>0</v>
      </c>
      <c r="H57" s="274"/>
      <c r="I57" s="274">
        <f t="shared" ref="I57" si="28">J57</f>
        <v>0</v>
      </c>
      <c r="J57" s="274">
        <v>0</v>
      </c>
      <c r="K57" s="274">
        <f t="shared" ref="K57" si="29">L57</f>
        <v>0</v>
      </c>
      <c r="L57" s="274">
        <v>0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75">
        <f t="shared" si="6"/>
        <v>0</v>
      </c>
      <c r="R57" s="267" t="s">
        <v>968</v>
      </c>
      <c r="S57" s="267" t="s">
        <v>968</v>
      </c>
      <c r="T57" s="262"/>
    </row>
    <row r="58" spans="1:20" ht="47.25" x14ac:dyDescent="0.25">
      <c r="A58" s="265" t="s">
        <v>1043</v>
      </c>
      <c r="B58" s="266" t="s">
        <v>1044</v>
      </c>
      <c r="C58" s="267" t="s">
        <v>1045</v>
      </c>
      <c r="D58" s="275">
        <f>0.786573441898209*1.2</f>
        <v>0.94388813027785079</v>
      </c>
      <c r="E58" s="275">
        <f>'2 Осв'!G57*1.2</f>
        <v>0.842968676751361</v>
      </c>
      <c r="F58" s="275">
        <f t="shared" si="13"/>
        <v>0.10091945352648979</v>
      </c>
      <c r="G58" s="274">
        <v>0</v>
      </c>
      <c r="H58" s="274">
        <f t="shared" si="14"/>
        <v>0</v>
      </c>
      <c r="I58" s="274">
        <f t="shared" ref="I58:J58" si="30">I59+I60</f>
        <v>0</v>
      </c>
      <c r="J58" s="274">
        <f t="shared" si="30"/>
        <v>0</v>
      </c>
      <c r="K58" s="274">
        <f t="shared" ref="K58" si="31">K59+K60</f>
        <v>0</v>
      </c>
      <c r="L58" s="274">
        <f t="shared" ref="L58" si="32">L59+L60</f>
        <v>0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75">
        <f t="shared" si="6"/>
        <v>0</v>
      </c>
      <c r="R58" s="267" t="s">
        <v>968</v>
      </c>
      <c r="S58" s="267" t="s">
        <v>968</v>
      </c>
      <c r="T58" s="262"/>
    </row>
    <row r="59" spans="1:20" ht="31.5" x14ac:dyDescent="0.25">
      <c r="A59" s="265" t="s">
        <v>1046</v>
      </c>
      <c r="B59" s="269" t="s">
        <v>1024</v>
      </c>
      <c r="C59" s="267" t="s">
        <v>1047</v>
      </c>
      <c r="D59" s="275">
        <f>0.679830843622723*1.2</f>
        <v>0.81579701234726754</v>
      </c>
      <c r="E59" s="275">
        <f>'2 Осв'!G58*1.2</f>
        <v>0.68341438999999993</v>
      </c>
      <c r="F59" s="275">
        <f t="shared" si="13"/>
        <v>0.13238262234726761</v>
      </c>
      <c r="G59" s="274">
        <v>0</v>
      </c>
      <c r="H59" s="274">
        <f t="shared" si="14"/>
        <v>0</v>
      </c>
      <c r="I59" s="274">
        <f t="shared" ref="I59" si="33">J59</f>
        <v>0</v>
      </c>
      <c r="J59" s="274">
        <v>0</v>
      </c>
      <c r="K59" s="274">
        <f t="shared" ref="K59" si="34">L59</f>
        <v>0</v>
      </c>
      <c r="L59" s="274">
        <v>0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75">
        <f t="shared" si="6"/>
        <v>0</v>
      </c>
      <c r="R59" s="267" t="s">
        <v>968</v>
      </c>
      <c r="S59" s="267" t="s">
        <v>968</v>
      </c>
      <c r="T59" s="262"/>
    </row>
    <row r="60" spans="1:20" ht="31.5" x14ac:dyDescent="0.25">
      <c r="A60" s="265" t="s">
        <v>1048</v>
      </c>
      <c r="B60" s="269" t="s">
        <v>1027</v>
      </c>
      <c r="C60" s="267" t="s">
        <v>1049</v>
      </c>
      <c r="D60" s="275">
        <f>0.106742598275486*1.2</f>
        <v>0.1280911179305832</v>
      </c>
      <c r="E60" s="275">
        <f>'2 Осв'!G59*1.2</f>
        <v>0.15955428675136116</v>
      </c>
      <c r="F60" s="275">
        <f t="shared" si="13"/>
        <v>-3.1463168820777959E-2</v>
      </c>
      <c r="G60" s="274">
        <v>0</v>
      </c>
      <c r="H60" s="274">
        <f t="shared" si="14"/>
        <v>0</v>
      </c>
      <c r="I60" s="274">
        <f t="shared" ref="I60" si="35">J60</f>
        <v>0</v>
      </c>
      <c r="J60" s="274">
        <v>0</v>
      </c>
      <c r="K60" s="274">
        <f t="shared" ref="K60" si="36">L60</f>
        <v>0</v>
      </c>
      <c r="L60" s="274">
        <v>0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75">
        <f t="shared" si="6"/>
        <v>0</v>
      </c>
      <c r="R60" s="267" t="s">
        <v>968</v>
      </c>
      <c r="S60" s="267" t="s">
        <v>968</v>
      </c>
      <c r="T60" s="262"/>
    </row>
    <row r="61" spans="1:20" ht="47.25" x14ac:dyDescent="0.25">
      <c r="A61" s="265" t="s">
        <v>1050</v>
      </c>
      <c r="B61" s="266" t="s">
        <v>1051</v>
      </c>
      <c r="C61" s="267" t="s">
        <v>1052</v>
      </c>
      <c r="D61" s="275">
        <f>1.13982559117808*1.2</f>
        <v>1.3677907094136958</v>
      </c>
      <c r="E61" s="275">
        <f>'2 Осв'!G60*1.2</f>
        <v>0</v>
      </c>
      <c r="F61" s="275">
        <f t="shared" si="13"/>
        <v>1.3677907094136958</v>
      </c>
      <c r="G61" s="274">
        <v>0</v>
      </c>
      <c r="H61" s="274">
        <f t="shared" si="14"/>
        <v>0</v>
      </c>
      <c r="I61" s="274">
        <f t="shared" ref="I61:J61" si="37">I62+I63</f>
        <v>0</v>
      </c>
      <c r="J61" s="274">
        <f t="shared" si="37"/>
        <v>0</v>
      </c>
      <c r="K61" s="274">
        <f t="shared" ref="K61" si="38">K62+K63</f>
        <v>0</v>
      </c>
      <c r="L61" s="274">
        <f t="shared" ref="L61" si="39">L62+L63</f>
        <v>0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75">
        <f t="shared" si="6"/>
        <v>0</v>
      </c>
      <c r="R61" s="267" t="s">
        <v>968</v>
      </c>
      <c r="S61" s="267" t="s">
        <v>968</v>
      </c>
      <c r="T61" s="262"/>
    </row>
    <row r="62" spans="1:20" ht="31.5" x14ac:dyDescent="0.25">
      <c r="A62" s="265" t="s">
        <v>1053</v>
      </c>
      <c r="B62" s="269" t="s">
        <v>1024</v>
      </c>
      <c r="C62" s="267" t="s">
        <v>1054</v>
      </c>
      <c r="D62" s="275">
        <f>1.05443151255769*1.2</f>
        <v>1.2653178150692279</v>
      </c>
      <c r="E62" s="275">
        <f>'2 Осв'!G61*1.2</f>
        <v>0</v>
      </c>
      <c r="F62" s="275">
        <f t="shared" si="13"/>
        <v>1.2653178150692279</v>
      </c>
      <c r="G62" s="274">
        <v>0</v>
      </c>
      <c r="H62" s="274">
        <f t="shared" si="14"/>
        <v>0</v>
      </c>
      <c r="I62" s="274">
        <f t="shared" ref="I62" si="40">J62</f>
        <v>0</v>
      </c>
      <c r="J62" s="274">
        <v>0</v>
      </c>
      <c r="K62" s="274">
        <f t="shared" ref="K62" si="41">L62</f>
        <v>0</v>
      </c>
      <c r="L62" s="274">
        <v>0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75">
        <f t="shared" si="6"/>
        <v>0</v>
      </c>
      <c r="R62" s="267" t="s">
        <v>968</v>
      </c>
      <c r="S62" s="267" t="s">
        <v>968</v>
      </c>
      <c r="T62" s="262"/>
    </row>
    <row r="63" spans="1:20" ht="31.5" x14ac:dyDescent="0.25">
      <c r="A63" s="265" t="s">
        <v>1055</v>
      </c>
      <c r="B63" s="269" t="s">
        <v>1027</v>
      </c>
      <c r="C63" s="267" t="s">
        <v>1056</v>
      </c>
      <c r="D63" s="275">
        <f>0.0853940786203888*1.2</f>
        <v>0.10247289434446655</v>
      </c>
      <c r="E63" s="275">
        <f>'2 Осв'!G62*1.2</f>
        <v>0</v>
      </c>
      <c r="F63" s="275">
        <f t="shared" si="13"/>
        <v>0.10247289434446655</v>
      </c>
      <c r="G63" s="274">
        <v>0</v>
      </c>
      <c r="H63" s="274">
        <f t="shared" si="14"/>
        <v>0</v>
      </c>
      <c r="I63" s="274">
        <f t="shared" ref="I63" si="42">J63</f>
        <v>0</v>
      </c>
      <c r="J63" s="274">
        <v>0</v>
      </c>
      <c r="K63" s="274">
        <f t="shared" ref="K63" si="43">L63</f>
        <v>0</v>
      </c>
      <c r="L63" s="274">
        <v>0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75">
        <f t="shared" si="6"/>
        <v>0</v>
      </c>
      <c r="R63" s="267" t="s">
        <v>968</v>
      </c>
      <c r="S63" s="267" t="s">
        <v>968</v>
      </c>
      <c r="T63" s="262"/>
    </row>
    <row r="64" spans="1:20" ht="47.25" x14ac:dyDescent="0.25">
      <c r="A64" s="265" t="s">
        <v>1057</v>
      </c>
      <c r="B64" s="266" t="s">
        <v>1058</v>
      </c>
      <c r="C64" s="267" t="s">
        <v>1059</v>
      </c>
      <c r="D64" s="275">
        <f>0.319104273537197*1.2</f>
        <v>0.38292512824463637</v>
      </c>
      <c r="E64" s="275">
        <f>'2 Осв'!G63*1.2</f>
        <v>0</v>
      </c>
      <c r="F64" s="275">
        <f t="shared" si="13"/>
        <v>0.38292512824463637</v>
      </c>
      <c r="G64" s="274">
        <v>0</v>
      </c>
      <c r="H64" s="274">
        <f t="shared" si="14"/>
        <v>0</v>
      </c>
      <c r="I64" s="274">
        <f t="shared" ref="I64:J64" si="44">I65+I66</f>
        <v>0</v>
      </c>
      <c r="J64" s="274">
        <f t="shared" si="44"/>
        <v>0</v>
      </c>
      <c r="K64" s="274">
        <f t="shared" ref="K64" si="45">K65+K66</f>
        <v>0</v>
      </c>
      <c r="L64" s="274">
        <f t="shared" ref="L64" si="46">L65+L66</f>
        <v>0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75">
        <f t="shared" si="6"/>
        <v>0</v>
      </c>
      <c r="R64" s="267" t="s">
        <v>968</v>
      </c>
      <c r="S64" s="267" t="s">
        <v>968</v>
      </c>
      <c r="T64" s="262"/>
    </row>
    <row r="65" spans="1:22" ht="31.5" x14ac:dyDescent="0.25">
      <c r="A65" s="265" t="s">
        <v>1060</v>
      </c>
      <c r="B65" s="269" t="s">
        <v>1024</v>
      </c>
      <c r="C65" s="267" t="s">
        <v>1061</v>
      </c>
      <c r="D65" s="275">
        <f>0.319104273537197*1.2</f>
        <v>0.38292512824463637</v>
      </c>
      <c r="E65" s="275">
        <f>'2 Осв'!G64*1.2</f>
        <v>0</v>
      </c>
      <c r="F65" s="275">
        <f t="shared" si="13"/>
        <v>0.38292512824463637</v>
      </c>
      <c r="G65" s="274">
        <v>0</v>
      </c>
      <c r="H65" s="274">
        <f t="shared" si="14"/>
        <v>0</v>
      </c>
      <c r="I65" s="274">
        <f t="shared" ref="I65" si="47">J65</f>
        <v>0</v>
      </c>
      <c r="J65" s="274">
        <v>0</v>
      </c>
      <c r="K65" s="274">
        <f t="shared" ref="K65" si="48">L65</f>
        <v>0</v>
      </c>
      <c r="L65" s="274">
        <v>0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75">
        <f t="shared" si="6"/>
        <v>0</v>
      </c>
      <c r="R65" s="267" t="s">
        <v>968</v>
      </c>
      <c r="S65" s="267" t="s">
        <v>968</v>
      </c>
      <c r="T65" s="262"/>
    </row>
    <row r="66" spans="1:22" ht="31.5" x14ac:dyDescent="0.25">
      <c r="A66" s="265" t="s">
        <v>1062</v>
      </c>
      <c r="B66" s="269" t="s">
        <v>1027</v>
      </c>
      <c r="C66" s="267" t="s">
        <v>1063</v>
      </c>
      <c r="D66" s="275">
        <v>0</v>
      </c>
      <c r="E66" s="275">
        <f>'2 Осв'!G65*1.2</f>
        <v>0</v>
      </c>
      <c r="F66" s="275">
        <f t="shared" si="13"/>
        <v>0</v>
      </c>
      <c r="G66" s="274">
        <v>0</v>
      </c>
      <c r="H66" s="274">
        <f t="shared" si="14"/>
        <v>0</v>
      </c>
      <c r="I66" s="274">
        <f t="shared" ref="I66" si="49">J66</f>
        <v>0</v>
      </c>
      <c r="J66" s="274">
        <v>0</v>
      </c>
      <c r="K66" s="274">
        <f t="shared" ref="K66" si="50">L66</f>
        <v>0</v>
      </c>
      <c r="L66" s="274">
        <v>0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75">
        <f t="shared" si="6"/>
        <v>0</v>
      </c>
      <c r="R66" s="267" t="s">
        <v>968</v>
      </c>
      <c r="S66" s="267" t="s">
        <v>968</v>
      </c>
      <c r="T66" s="262"/>
    </row>
    <row r="67" spans="1:22" ht="31.5" x14ac:dyDescent="0.25">
      <c r="A67" s="265" t="s">
        <v>1064</v>
      </c>
      <c r="B67" s="270" t="s">
        <v>1065</v>
      </c>
      <c r="C67" s="267" t="s">
        <v>1066</v>
      </c>
      <c r="D67" s="275">
        <v>62.276000000000003</v>
      </c>
      <c r="E67" s="275">
        <v>22.087</v>
      </c>
      <c r="F67" s="275">
        <f>D67-E67</f>
        <v>40.189000000000007</v>
      </c>
      <c r="G67" s="274">
        <v>23.12</v>
      </c>
      <c r="H67" s="274">
        <f t="shared" si="14"/>
        <v>0</v>
      </c>
      <c r="I67" s="274">
        <f t="shared" si="15"/>
        <v>0</v>
      </c>
      <c r="J67" s="275">
        <v>0</v>
      </c>
      <c r="K67" s="274">
        <f t="shared" si="15"/>
        <v>0</v>
      </c>
      <c r="L67" s="275">
        <v>0</v>
      </c>
      <c r="M67" s="267" t="s">
        <v>968</v>
      </c>
      <c r="N67" s="267" t="s">
        <v>968</v>
      </c>
      <c r="O67" s="267" t="s">
        <v>968</v>
      </c>
      <c r="P67" s="267" t="s">
        <v>968</v>
      </c>
      <c r="Q67" s="275">
        <f t="shared" si="6"/>
        <v>23.12</v>
      </c>
      <c r="R67" s="267" t="s">
        <v>968</v>
      </c>
      <c r="S67" s="267" t="s">
        <v>968</v>
      </c>
      <c r="T67" s="262"/>
    </row>
    <row r="68" spans="1:22" x14ac:dyDescent="0.25">
      <c r="A68" s="346"/>
      <c r="B68" s="347"/>
      <c r="C68" s="348"/>
      <c r="D68" s="349"/>
      <c r="E68" s="348"/>
      <c r="F68" s="348"/>
      <c r="G68" s="350"/>
      <c r="H68" s="348"/>
      <c r="I68" s="349"/>
      <c r="J68" s="349"/>
      <c r="K68" s="348"/>
      <c r="L68" s="348"/>
      <c r="M68" s="348"/>
      <c r="N68" s="348"/>
      <c r="O68" s="348"/>
      <c r="P68" s="348"/>
      <c r="Q68" s="348"/>
      <c r="R68" s="348"/>
      <c r="S68" s="348"/>
      <c r="T68" s="7"/>
    </row>
    <row r="69" spans="1:22" x14ac:dyDescent="0.25">
      <c r="A69" s="346"/>
      <c r="B69" s="347"/>
      <c r="C69" s="348"/>
      <c r="D69" s="349"/>
      <c r="E69" s="348"/>
      <c r="F69" s="348"/>
      <c r="G69" s="350"/>
      <c r="H69" s="348"/>
      <c r="I69" s="349"/>
      <c r="J69" s="349"/>
      <c r="K69" s="348"/>
      <c r="L69" s="348"/>
      <c r="M69" s="348"/>
      <c r="N69" s="348"/>
      <c r="O69" s="348"/>
      <c r="P69" s="348"/>
      <c r="Q69" s="348"/>
      <c r="R69" s="348"/>
      <c r="S69" s="348"/>
      <c r="T69" s="7"/>
    </row>
    <row r="70" spans="1:22" x14ac:dyDescent="0.25">
      <c r="A70" s="8"/>
      <c r="B70" s="8"/>
      <c r="C70" s="8"/>
      <c r="G70" s="8"/>
      <c r="H70" s="8"/>
      <c r="I70" s="8"/>
      <c r="J70" s="8"/>
      <c r="K70" s="8"/>
      <c r="L70" s="8"/>
      <c r="M70" s="8"/>
      <c r="N70" s="8"/>
      <c r="O70" s="8"/>
      <c r="P70" s="8"/>
      <c r="R70" s="8"/>
      <c r="S70" s="8"/>
      <c r="T70" s="8"/>
      <c r="U70" s="8"/>
      <c r="V70" s="8"/>
    </row>
    <row r="72" spans="1:22" ht="18.75" x14ac:dyDescent="0.3">
      <c r="B72" s="344" t="s">
        <v>1084</v>
      </c>
      <c r="C72" s="344"/>
    </row>
    <row r="73" spans="1:22" ht="18.75" x14ac:dyDescent="0.3">
      <c r="B73" s="344" t="s">
        <v>1087</v>
      </c>
      <c r="C73" s="344"/>
    </row>
    <row r="81" spans="15:15" x14ac:dyDescent="0.25">
      <c r="O81" s="6" t="s">
        <v>884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72"/>
  <sheetViews>
    <sheetView tabSelected="1" view="pageBreakPreview" topLeftCell="A18" zoomScale="70" zoomScaleSheetLayoutView="70" workbookViewId="0">
      <selection activeCell="K48" sqref="K48"/>
    </sheetView>
  </sheetViews>
  <sheetFormatPr defaultColWidth="9" defaultRowHeight="15.75" x14ac:dyDescent="0.25"/>
  <cols>
    <col min="1" max="1" width="11.25" style="35" customWidth="1"/>
    <col min="2" max="2" width="35.375" style="35" customWidth="1"/>
    <col min="3" max="3" width="17.375" style="35" customWidth="1"/>
    <col min="4" max="4" width="14" style="35" customWidth="1"/>
    <col min="5" max="5" width="11.875" style="35" customWidth="1"/>
    <col min="6" max="7" width="12.625" style="35" customWidth="1"/>
    <col min="8" max="10" width="11.875" style="35" customWidth="1"/>
    <col min="11" max="12" width="12.5" style="35" customWidth="1"/>
    <col min="13" max="13" width="11.875" style="35" customWidth="1"/>
    <col min="14" max="23" width="8.75" style="35" customWidth="1"/>
    <col min="24" max="24" width="18.75" style="35" customWidth="1"/>
    <col min="25" max="25" width="12.125" style="35" customWidth="1"/>
    <col min="26" max="26" width="10.625" style="35" customWidth="1"/>
    <col min="27" max="27" width="22.75" style="35" customWidth="1"/>
    <col min="28" max="65" width="10.625" style="35" customWidth="1"/>
    <col min="66" max="66" width="12.125" style="35" customWidth="1"/>
    <col min="67" max="67" width="11.5" style="35" customWidth="1"/>
    <col min="68" max="68" width="14.125" style="35" customWidth="1"/>
    <col min="69" max="69" width="15.125" style="35" customWidth="1"/>
    <col min="70" max="70" width="13" style="35" customWidth="1"/>
    <col min="71" max="71" width="11.75" style="35" customWidth="1"/>
    <col min="72" max="72" width="17.5" style="35" customWidth="1"/>
    <col min="73" max="16384" width="9" style="35"/>
  </cols>
  <sheetData>
    <row r="1" spans="1:30" ht="18.75" x14ac:dyDescent="0.25">
      <c r="X1" s="42" t="s">
        <v>63</v>
      </c>
    </row>
    <row r="2" spans="1:30" ht="18.75" x14ac:dyDescent="0.3">
      <c r="X2" s="43" t="s">
        <v>0</v>
      </c>
    </row>
    <row r="3" spans="1:30" ht="18.75" x14ac:dyDescent="0.3">
      <c r="X3" s="32" t="s">
        <v>939</v>
      </c>
    </row>
    <row r="4" spans="1:30" s="44" customFormat="1" ht="18.75" x14ac:dyDescent="0.3">
      <c r="A4" s="386" t="s">
        <v>965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178"/>
      <c r="Z4" s="178"/>
      <c r="AA4" s="178"/>
      <c r="AB4" s="178"/>
      <c r="AC4" s="178"/>
    </row>
    <row r="5" spans="1:30" s="44" customFormat="1" ht="18.75" customHeight="1" x14ac:dyDescent="0.3">
      <c r="A5" s="389" t="s">
        <v>1126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389"/>
      <c r="X5" s="389"/>
      <c r="Y5" s="179"/>
      <c r="Z5" s="179"/>
      <c r="AA5" s="179"/>
      <c r="AB5" s="179"/>
      <c r="AC5" s="179"/>
      <c r="AD5" s="179"/>
    </row>
    <row r="6" spans="1:30" s="44" customFormat="1" ht="18.75" x14ac:dyDescent="0.3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</row>
    <row r="7" spans="1:30" s="44" customFormat="1" ht="18.75" customHeight="1" x14ac:dyDescent="0.3">
      <c r="A7" s="390" t="str">
        <f>'1Ф'!A7:AC7</f>
        <v>Отчет о реализации инвестиционной программы  филиала "Брянскэнергосбыт" ООО "Газпром энергосбыт Брянск"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0"/>
      <c r="Y7" s="179"/>
      <c r="Z7" s="179"/>
      <c r="AA7" s="179"/>
      <c r="AB7" s="179"/>
      <c r="AC7" s="179"/>
    </row>
    <row r="8" spans="1:30" x14ac:dyDescent="0.25">
      <c r="A8" s="388" t="s">
        <v>77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45"/>
      <c r="Z8" s="45"/>
      <c r="AA8" s="45"/>
      <c r="AB8" s="45"/>
      <c r="AC8" s="45"/>
    </row>
    <row r="9" spans="1:30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</row>
    <row r="10" spans="1:30" ht="18.75" x14ac:dyDescent="0.3">
      <c r="A10" s="390" t="str">
        <f>'1Ф'!A10:AC10</f>
        <v>Год раскрытия информации: 2020 год</v>
      </c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390"/>
      <c r="X10" s="390"/>
      <c r="Y10" s="181"/>
      <c r="Z10" s="181"/>
      <c r="AA10" s="181"/>
      <c r="AB10" s="181"/>
      <c r="AC10" s="181"/>
    </row>
    <row r="11" spans="1:30" ht="18.75" x14ac:dyDescent="0.3">
      <c r="A11" s="481"/>
      <c r="B11" s="481"/>
      <c r="C11" s="481"/>
      <c r="D11" s="481"/>
      <c r="E11" s="481"/>
      <c r="F11" s="481"/>
      <c r="G11" s="481"/>
      <c r="H11" s="481"/>
      <c r="I11" s="481"/>
      <c r="J11" s="481"/>
      <c r="K11" s="481"/>
      <c r="L11" s="481"/>
      <c r="M11" s="481"/>
      <c r="N11" s="481"/>
      <c r="O11" s="481"/>
      <c r="P11" s="481"/>
      <c r="Q11" s="481"/>
      <c r="R11" s="481"/>
      <c r="S11" s="481"/>
      <c r="T11" s="481"/>
      <c r="U11" s="481"/>
      <c r="V11" s="481"/>
      <c r="W11" s="481"/>
      <c r="X11" s="481"/>
      <c r="AC11" s="43"/>
    </row>
    <row r="12" spans="1:30" ht="18.75" x14ac:dyDescent="0.3">
      <c r="A12" s="390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90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390"/>
      <c r="Q12" s="390"/>
      <c r="R12" s="390"/>
      <c r="S12" s="390"/>
      <c r="T12" s="390"/>
      <c r="U12" s="390"/>
      <c r="V12" s="390"/>
      <c r="W12" s="390"/>
      <c r="X12" s="390"/>
      <c r="Y12" s="236"/>
      <c r="Z12" s="236"/>
      <c r="AA12" s="236"/>
      <c r="AB12" s="182"/>
      <c r="AC12" s="182"/>
    </row>
    <row r="13" spans="1:30" x14ac:dyDescent="0.25">
      <c r="A13" s="388" t="s">
        <v>181</v>
      </c>
      <c r="B13" s="388"/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  <c r="O13" s="388"/>
      <c r="P13" s="388"/>
      <c r="Q13" s="388"/>
      <c r="R13" s="388"/>
      <c r="S13" s="388"/>
      <c r="T13" s="388"/>
      <c r="U13" s="388"/>
      <c r="V13" s="388"/>
      <c r="W13" s="388"/>
      <c r="X13" s="388"/>
      <c r="Y13" s="45"/>
      <c r="Z13" s="45"/>
      <c r="AA13" s="45"/>
      <c r="AB13" s="45"/>
      <c r="AC13" s="45"/>
    </row>
    <row r="14" spans="1:30" x14ac:dyDescent="0.25">
      <c r="A14" s="387"/>
      <c r="B14" s="387"/>
      <c r="C14" s="387"/>
      <c r="D14" s="387"/>
      <c r="E14" s="387"/>
      <c r="F14" s="387"/>
      <c r="G14" s="387"/>
      <c r="H14" s="387"/>
      <c r="I14" s="387"/>
      <c r="J14" s="387"/>
      <c r="K14" s="387"/>
      <c r="L14" s="387"/>
      <c r="M14" s="387"/>
      <c r="N14" s="387"/>
      <c r="O14" s="387"/>
      <c r="P14" s="387"/>
      <c r="Q14" s="387"/>
      <c r="R14" s="387"/>
      <c r="S14" s="387"/>
      <c r="T14" s="387"/>
      <c r="U14" s="387"/>
      <c r="V14" s="387"/>
      <c r="W14" s="387"/>
      <c r="X14" s="387"/>
    </row>
    <row r="15" spans="1:30" ht="30.75" customHeight="1" x14ac:dyDescent="0.25">
      <c r="A15" s="366" t="s">
        <v>72</v>
      </c>
      <c r="B15" s="366" t="s">
        <v>20</v>
      </c>
      <c r="C15" s="366" t="s">
        <v>5</v>
      </c>
      <c r="D15" s="382" t="s">
        <v>962</v>
      </c>
      <c r="E15" s="382"/>
      <c r="F15" s="382"/>
      <c r="G15" s="382"/>
      <c r="H15" s="382"/>
      <c r="I15" s="382"/>
      <c r="J15" s="382"/>
      <c r="K15" s="382"/>
      <c r="L15" s="382"/>
      <c r="M15" s="382"/>
      <c r="N15" s="382" t="s">
        <v>873</v>
      </c>
      <c r="O15" s="382"/>
      <c r="P15" s="382"/>
      <c r="Q15" s="382"/>
      <c r="R15" s="382"/>
      <c r="S15" s="382"/>
      <c r="T15" s="382"/>
      <c r="U15" s="382"/>
      <c r="V15" s="382"/>
      <c r="W15" s="382"/>
      <c r="X15" s="382" t="s">
        <v>7</v>
      </c>
    </row>
    <row r="16" spans="1:30" ht="30.75" customHeight="1" x14ac:dyDescent="0.25">
      <c r="A16" s="367"/>
      <c r="B16" s="367"/>
      <c r="C16" s="367"/>
      <c r="D16" s="382" t="s">
        <v>1127</v>
      </c>
      <c r="E16" s="382"/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2"/>
      <c r="Q16" s="382"/>
      <c r="R16" s="382"/>
      <c r="S16" s="382"/>
      <c r="T16" s="382"/>
      <c r="U16" s="382"/>
      <c r="V16" s="382"/>
      <c r="W16" s="382"/>
      <c r="X16" s="382"/>
    </row>
    <row r="17" spans="1:24" ht="42.75" customHeight="1" x14ac:dyDescent="0.25">
      <c r="A17" s="367"/>
      <c r="B17" s="367"/>
      <c r="C17" s="367"/>
      <c r="D17" s="382" t="s">
        <v>9</v>
      </c>
      <c r="E17" s="382"/>
      <c r="F17" s="382"/>
      <c r="G17" s="382"/>
      <c r="H17" s="382"/>
      <c r="I17" s="382" t="s">
        <v>10</v>
      </c>
      <c r="J17" s="382"/>
      <c r="K17" s="382"/>
      <c r="L17" s="382"/>
      <c r="M17" s="382"/>
      <c r="N17" s="385" t="s">
        <v>28</v>
      </c>
      <c r="O17" s="385"/>
      <c r="P17" s="385" t="s">
        <v>16</v>
      </c>
      <c r="Q17" s="385"/>
      <c r="R17" s="375" t="s">
        <v>69</v>
      </c>
      <c r="S17" s="375"/>
      <c r="T17" s="385" t="s">
        <v>73</v>
      </c>
      <c r="U17" s="385"/>
      <c r="V17" s="385" t="s">
        <v>17</v>
      </c>
      <c r="W17" s="385"/>
      <c r="X17" s="382"/>
    </row>
    <row r="18" spans="1:24" ht="143.25" customHeight="1" x14ac:dyDescent="0.25">
      <c r="A18" s="367"/>
      <c r="B18" s="367"/>
      <c r="C18" s="367"/>
      <c r="D18" s="475" t="s">
        <v>28</v>
      </c>
      <c r="E18" s="475" t="s">
        <v>16</v>
      </c>
      <c r="F18" s="477" t="s">
        <v>69</v>
      </c>
      <c r="G18" s="475" t="s">
        <v>73</v>
      </c>
      <c r="H18" s="475" t="s">
        <v>17</v>
      </c>
      <c r="I18" s="475" t="s">
        <v>18</v>
      </c>
      <c r="J18" s="475" t="s">
        <v>16</v>
      </c>
      <c r="K18" s="477" t="s">
        <v>69</v>
      </c>
      <c r="L18" s="479" t="s">
        <v>73</v>
      </c>
      <c r="M18" s="475" t="s">
        <v>17</v>
      </c>
      <c r="N18" s="385"/>
      <c r="O18" s="385"/>
      <c r="P18" s="385"/>
      <c r="Q18" s="385"/>
      <c r="R18" s="375"/>
      <c r="S18" s="375"/>
      <c r="T18" s="385"/>
      <c r="U18" s="385"/>
      <c r="V18" s="385"/>
      <c r="W18" s="385"/>
      <c r="X18" s="382"/>
    </row>
    <row r="19" spans="1:24" ht="47.25" x14ac:dyDescent="0.25">
      <c r="A19" s="368"/>
      <c r="B19" s="368"/>
      <c r="C19" s="368"/>
      <c r="D19" s="476"/>
      <c r="E19" s="476"/>
      <c r="F19" s="478"/>
      <c r="G19" s="476"/>
      <c r="H19" s="476"/>
      <c r="I19" s="476"/>
      <c r="J19" s="476"/>
      <c r="K19" s="478"/>
      <c r="L19" s="480"/>
      <c r="M19" s="476"/>
      <c r="N19" s="208" t="s">
        <v>961</v>
      </c>
      <c r="O19" s="167" t="s">
        <v>8</v>
      </c>
      <c r="P19" s="208" t="s">
        <v>961</v>
      </c>
      <c r="Q19" s="167" t="s">
        <v>8</v>
      </c>
      <c r="R19" s="208" t="s">
        <v>961</v>
      </c>
      <c r="S19" s="167" t="s">
        <v>8</v>
      </c>
      <c r="T19" s="208" t="s">
        <v>961</v>
      </c>
      <c r="U19" s="167" t="s">
        <v>8</v>
      </c>
      <c r="V19" s="208" t="s">
        <v>961</v>
      </c>
      <c r="W19" s="167" t="s">
        <v>8</v>
      </c>
      <c r="X19" s="382"/>
    </row>
    <row r="20" spans="1:24" ht="26.25" customHeight="1" x14ac:dyDescent="0.25">
      <c r="A20" s="167">
        <v>1</v>
      </c>
      <c r="B20" s="167">
        <f>A20+1</f>
        <v>2</v>
      </c>
      <c r="C20" s="167">
        <v>3</v>
      </c>
      <c r="D20" s="167">
        <v>4</v>
      </c>
      <c r="E20" s="167">
        <f t="shared" ref="E20:M20" si="0">D20+1</f>
        <v>5</v>
      </c>
      <c r="F20" s="167">
        <f t="shared" si="0"/>
        <v>6</v>
      </c>
      <c r="G20" s="167">
        <f t="shared" si="0"/>
        <v>7</v>
      </c>
      <c r="H20" s="167">
        <f t="shared" si="0"/>
        <v>8</v>
      </c>
      <c r="I20" s="167">
        <f t="shared" si="0"/>
        <v>9</v>
      </c>
      <c r="J20" s="167">
        <f t="shared" si="0"/>
        <v>10</v>
      </c>
      <c r="K20" s="167">
        <f t="shared" si="0"/>
        <v>11</v>
      </c>
      <c r="L20" s="167">
        <f t="shared" si="0"/>
        <v>12</v>
      </c>
      <c r="M20" s="167">
        <f t="shared" si="0"/>
        <v>13</v>
      </c>
      <c r="N20" s="167">
        <f t="shared" ref="N20:X20" si="1">M20+1</f>
        <v>14</v>
      </c>
      <c r="O20" s="167">
        <f t="shared" si="1"/>
        <v>15</v>
      </c>
      <c r="P20" s="167">
        <f t="shared" si="1"/>
        <v>16</v>
      </c>
      <c r="Q20" s="167">
        <f t="shared" si="1"/>
        <v>17</v>
      </c>
      <c r="R20" s="167">
        <f t="shared" si="1"/>
        <v>18</v>
      </c>
      <c r="S20" s="167">
        <f t="shared" si="1"/>
        <v>19</v>
      </c>
      <c r="T20" s="167">
        <f t="shared" si="1"/>
        <v>20</v>
      </c>
      <c r="U20" s="167">
        <f t="shared" si="1"/>
        <v>21</v>
      </c>
      <c r="V20" s="167">
        <f t="shared" si="1"/>
        <v>22</v>
      </c>
      <c r="W20" s="167">
        <f t="shared" si="1"/>
        <v>23</v>
      </c>
      <c r="X20" s="167">
        <f t="shared" si="1"/>
        <v>24</v>
      </c>
    </row>
    <row r="21" spans="1:24" ht="48" customHeight="1" x14ac:dyDescent="0.25">
      <c r="A21" s="265"/>
      <c r="B21" s="266" t="s">
        <v>179</v>
      </c>
      <c r="C21" s="267" t="s">
        <v>968</v>
      </c>
      <c r="D21" s="275">
        <f>G21</f>
        <v>21.143940000000001</v>
      </c>
      <c r="E21" s="275" t="s">
        <v>968</v>
      </c>
      <c r="F21" s="275" t="s">
        <v>968</v>
      </c>
      <c r="G21" s="275">
        <f>L21</f>
        <v>21.143940000000001</v>
      </c>
      <c r="H21" s="275" t="str">
        <f t="shared" ref="H21" si="2">H27</f>
        <v>нд</v>
      </c>
      <c r="I21" s="275">
        <f>L21</f>
        <v>21.143940000000001</v>
      </c>
      <c r="J21" s="275" t="s">
        <v>968</v>
      </c>
      <c r="K21" s="275" t="s">
        <v>968</v>
      </c>
      <c r="L21" s="275">
        <f>L27</f>
        <v>21.143940000000001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1"/>
    </row>
    <row r="22" spans="1:24" ht="48" hidden="1" customHeight="1" x14ac:dyDescent="0.25">
      <c r="A22" s="265" t="s">
        <v>969</v>
      </c>
      <c r="B22" s="266" t="s">
        <v>970</v>
      </c>
      <c r="C22" s="267" t="s">
        <v>968</v>
      </c>
      <c r="D22" s="275" t="e">
        <f t="shared" ref="D22:D67" si="3">G22</f>
        <v>#VALUE!</v>
      </c>
      <c r="E22" s="275" t="s">
        <v>968</v>
      </c>
      <c r="F22" s="275" t="s">
        <v>968</v>
      </c>
      <c r="G22" s="275" t="e">
        <v>#VALUE!</v>
      </c>
      <c r="H22" s="267" t="s">
        <v>968</v>
      </c>
      <c r="I22" s="267" t="e">
        <v>#VALUE!</v>
      </c>
      <c r="J22" s="267" t="s">
        <v>968</v>
      </c>
      <c r="K22" s="267" t="s">
        <v>968</v>
      </c>
      <c r="L22" s="267" t="e">
        <v>#VALUE!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1"/>
    </row>
    <row r="23" spans="1:24" ht="48" hidden="1" customHeight="1" x14ac:dyDescent="0.25">
      <c r="A23" s="265" t="s">
        <v>971</v>
      </c>
      <c r="B23" s="266" t="s">
        <v>972</v>
      </c>
      <c r="C23" s="267" t="s">
        <v>968</v>
      </c>
      <c r="D23" s="275" t="e">
        <f t="shared" si="3"/>
        <v>#VALUE!</v>
      </c>
      <c r="E23" s="275" t="s">
        <v>968</v>
      </c>
      <c r="F23" s="275" t="s">
        <v>968</v>
      </c>
      <c r="G23" s="275" t="e">
        <v>#VALUE!</v>
      </c>
      <c r="H23" s="267" t="s">
        <v>968</v>
      </c>
      <c r="I23" s="267" t="e">
        <v>#VALUE!</v>
      </c>
      <c r="J23" s="267" t="s">
        <v>968</v>
      </c>
      <c r="K23" s="267" t="s">
        <v>968</v>
      </c>
      <c r="L23" s="267" t="e">
        <v>#VALUE!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1"/>
    </row>
    <row r="24" spans="1:24" ht="48" hidden="1" customHeight="1" x14ac:dyDescent="0.25">
      <c r="A24" s="265" t="s">
        <v>973</v>
      </c>
      <c r="B24" s="266" t="s">
        <v>974</v>
      </c>
      <c r="C24" s="267" t="s">
        <v>968</v>
      </c>
      <c r="D24" s="275" t="e">
        <f t="shared" si="3"/>
        <v>#VALUE!</v>
      </c>
      <c r="E24" s="275" t="s">
        <v>968</v>
      </c>
      <c r="F24" s="275" t="s">
        <v>968</v>
      </c>
      <c r="G24" s="275" t="e">
        <v>#VALUE!</v>
      </c>
      <c r="H24" s="267" t="s">
        <v>968</v>
      </c>
      <c r="I24" s="267" t="e">
        <v>#VALUE!</v>
      </c>
      <c r="J24" s="267" t="s">
        <v>968</v>
      </c>
      <c r="K24" s="267" t="s">
        <v>968</v>
      </c>
      <c r="L24" s="267" t="e">
        <v>#VALUE!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1"/>
    </row>
    <row r="25" spans="1:24" ht="48" hidden="1" customHeight="1" x14ac:dyDescent="0.25">
      <c r="A25" s="265" t="s">
        <v>975</v>
      </c>
      <c r="B25" s="266" t="s">
        <v>976</v>
      </c>
      <c r="C25" s="267" t="s">
        <v>968</v>
      </c>
      <c r="D25" s="275" t="e">
        <f t="shared" si="3"/>
        <v>#VALUE!</v>
      </c>
      <c r="E25" s="275" t="s">
        <v>968</v>
      </c>
      <c r="F25" s="275" t="s">
        <v>968</v>
      </c>
      <c r="G25" s="275" t="e">
        <v>#VALUE!</v>
      </c>
      <c r="H25" s="267" t="s">
        <v>968</v>
      </c>
      <c r="I25" s="267" t="e">
        <v>#VALUE!</v>
      </c>
      <c r="J25" s="267" t="s">
        <v>968</v>
      </c>
      <c r="K25" s="267" t="s">
        <v>968</v>
      </c>
      <c r="L25" s="267" t="e">
        <v>#VALUE!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1"/>
    </row>
    <row r="26" spans="1:24" ht="48" hidden="1" customHeight="1" x14ac:dyDescent="0.25">
      <c r="A26" s="265" t="s">
        <v>977</v>
      </c>
      <c r="B26" s="266" t="s">
        <v>978</v>
      </c>
      <c r="C26" s="267" t="s">
        <v>968</v>
      </c>
      <c r="D26" s="275" t="e">
        <f t="shared" si="3"/>
        <v>#VALUE!</v>
      </c>
      <c r="E26" s="275" t="s">
        <v>968</v>
      </c>
      <c r="F26" s="275" t="s">
        <v>968</v>
      </c>
      <c r="G26" s="275" t="e">
        <v>#VALUE!</v>
      </c>
      <c r="H26" s="267" t="s">
        <v>968</v>
      </c>
      <c r="I26" s="267" t="e">
        <v>#VALUE!</v>
      </c>
      <c r="J26" s="267" t="s">
        <v>968</v>
      </c>
      <c r="K26" s="267" t="s">
        <v>968</v>
      </c>
      <c r="L26" s="267" t="e">
        <v>#VALUE!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1"/>
    </row>
    <row r="27" spans="1:24" ht="48" customHeight="1" x14ac:dyDescent="0.25">
      <c r="A27" s="265" t="s">
        <v>979</v>
      </c>
      <c r="B27" s="268" t="s">
        <v>980</v>
      </c>
      <c r="C27" s="267" t="s">
        <v>968</v>
      </c>
      <c r="D27" s="275">
        <f t="shared" si="3"/>
        <v>21.143940000000001</v>
      </c>
      <c r="E27" s="275" t="s">
        <v>968</v>
      </c>
      <c r="F27" s="275" t="s">
        <v>968</v>
      </c>
      <c r="G27" s="275">
        <f>L27</f>
        <v>21.143940000000001</v>
      </c>
      <c r="H27" s="275" t="str">
        <f t="shared" ref="H27" si="4">H44</f>
        <v>нд</v>
      </c>
      <c r="I27" s="275">
        <f>L27</f>
        <v>21.143940000000001</v>
      </c>
      <c r="J27" s="275" t="s">
        <v>968</v>
      </c>
      <c r="K27" s="275" t="s">
        <v>968</v>
      </c>
      <c r="L27" s="275">
        <f>L44</f>
        <v>21.143940000000001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67" t="s">
        <v>968</v>
      </c>
      <c r="X27" s="261"/>
    </row>
    <row r="28" spans="1:24" ht="48" hidden="1" customHeight="1" x14ac:dyDescent="0.25">
      <c r="A28" s="265" t="s">
        <v>981</v>
      </c>
      <c r="B28" s="266" t="s">
        <v>982</v>
      </c>
      <c r="C28" s="267" t="s">
        <v>968</v>
      </c>
      <c r="D28" s="275" t="e">
        <f t="shared" si="3"/>
        <v>#VALUE!</v>
      </c>
      <c r="E28" s="267" t="s">
        <v>968</v>
      </c>
      <c r="F28" s="267" t="s">
        <v>968</v>
      </c>
      <c r="G28" s="275" t="e">
        <v>#VALUE!</v>
      </c>
      <c r="H28" s="267" t="s">
        <v>968</v>
      </c>
      <c r="I28" s="267" t="e">
        <v>#VALUE!</v>
      </c>
      <c r="J28" s="267" t="s">
        <v>968</v>
      </c>
      <c r="K28" s="267" t="s">
        <v>968</v>
      </c>
      <c r="L28" s="267" t="e">
        <v>#VALUE!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1"/>
    </row>
    <row r="29" spans="1:24" ht="48" hidden="1" customHeight="1" x14ac:dyDescent="0.25">
      <c r="A29" s="265" t="s">
        <v>185</v>
      </c>
      <c r="B29" s="266" t="s">
        <v>983</v>
      </c>
      <c r="C29" s="267" t="s">
        <v>968</v>
      </c>
      <c r="D29" s="275" t="e">
        <f t="shared" si="3"/>
        <v>#VALUE!</v>
      </c>
      <c r="E29" s="267" t="s">
        <v>968</v>
      </c>
      <c r="F29" s="267" t="s">
        <v>968</v>
      </c>
      <c r="G29" s="275" t="e">
        <v>#VALUE!</v>
      </c>
      <c r="H29" s="267" t="s">
        <v>968</v>
      </c>
      <c r="I29" s="267" t="e">
        <v>#VALUE!</v>
      </c>
      <c r="J29" s="267" t="s">
        <v>968</v>
      </c>
      <c r="K29" s="267" t="s">
        <v>968</v>
      </c>
      <c r="L29" s="267" t="e">
        <v>#VALUE!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1"/>
    </row>
    <row r="30" spans="1:24" ht="48" hidden="1" customHeight="1" x14ac:dyDescent="0.25">
      <c r="A30" s="265" t="s">
        <v>187</v>
      </c>
      <c r="B30" s="266" t="s">
        <v>984</v>
      </c>
      <c r="C30" s="267" t="s">
        <v>968</v>
      </c>
      <c r="D30" s="275" t="e">
        <f t="shared" si="3"/>
        <v>#VALUE!</v>
      </c>
      <c r="E30" s="267" t="s">
        <v>968</v>
      </c>
      <c r="F30" s="267" t="s">
        <v>968</v>
      </c>
      <c r="G30" s="275" t="e">
        <v>#VALUE!</v>
      </c>
      <c r="H30" s="267" t="s">
        <v>968</v>
      </c>
      <c r="I30" s="267" t="e">
        <v>#VALUE!</v>
      </c>
      <c r="J30" s="267" t="s">
        <v>968</v>
      </c>
      <c r="K30" s="267" t="s">
        <v>968</v>
      </c>
      <c r="L30" s="267" t="e">
        <v>#VALUE!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1"/>
    </row>
    <row r="31" spans="1:24" ht="48" hidden="1" customHeight="1" x14ac:dyDescent="0.25">
      <c r="A31" s="265" t="s">
        <v>200</v>
      </c>
      <c r="B31" s="266" t="s">
        <v>985</v>
      </c>
      <c r="C31" s="267" t="s">
        <v>968</v>
      </c>
      <c r="D31" s="275" t="e">
        <f t="shared" si="3"/>
        <v>#VALUE!</v>
      </c>
      <c r="E31" s="267" t="s">
        <v>968</v>
      </c>
      <c r="F31" s="267" t="s">
        <v>968</v>
      </c>
      <c r="G31" s="275" t="e">
        <v>#VALUE!</v>
      </c>
      <c r="H31" s="267" t="s">
        <v>968</v>
      </c>
      <c r="I31" s="267" t="e">
        <v>#VALUE!</v>
      </c>
      <c r="J31" s="267" t="s">
        <v>968</v>
      </c>
      <c r="K31" s="267" t="s">
        <v>968</v>
      </c>
      <c r="L31" s="267" t="e">
        <v>#VALUE!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1"/>
    </row>
    <row r="32" spans="1:24" ht="48" hidden="1" customHeight="1" x14ac:dyDescent="0.25">
      <c r="A32" s="265" t="s">
        <v>201</v>
      </c>
      <c r="B32" s="266" t="s">
        <v>986</v>
      </c>
      <c r="C32" s="267" t="s">
        <v>968</v>
      </c>
      <c r="D32" s="275" t="e">
        <f t="shared" si="3"/>
        <v>#VALUE!</v>
      </c>
      <c r="E32" s="267" t="s">
        <v>968</v>
      </c>
      <c r="F32" s="267" t="s">
        <v>968</v>
      </c>
      <c r="G32" s="275" t="e">
        <v>#VALUE!</v>
      </c>
      <c r="H32" s="267" t="s">
        <v>968</v>
      </c>
      <c r="I32" s="267" t="e">
        <v>#VALUE!</v>
      </c>
      <c r="J32" s="267" t="s">
        <v>968</v>
      </c>
      <c r="K32" s="267" t="s">
        <v>968</v>
      </c>
      <c r="L32" s="267" t="e">
        <v>#VALUE!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1"/>
    </row>
    <row r="33" spans="1:24" ht="48" hidden="1" customHeight="1" x14ac:dyDescent="0.25">
      <c r="A33" s="265" t="s">
        <v>987</v>
      </c>
      <c r="B33" s="266" t="s">
        <v>988</v>
      </c>
      <c r="C33" s="267" t="s">
        <v>968</v>
      </c>
      <c r="D33" s="275" t="e">
        <f t="shared" si="3"/>
        <v>#VALUE!</v>
      </c>
      <c r="E33" s="267" t="s">
        <v>968</v>
      </c>
      <c r="F33" s="267" t="s">
        <v>968</v>
      </c>
      <c r="G33" s="275" t="e">
        <v>#VALUE!</v>
      </c>
      <c r="H33" s="267" t="s">
        <v>968</v>
      </c>
      <c r="I33" s="267" t="e">
        <v>#VALUE!</v>
      </c>
      <c r="J33" s="267" t="s">
        <v>968</v>
      </c>
      <c r="K33" s="267" t="s">
        <v>968</v>
      </c>
      <c r="L33" s="267" t="e">
        <v>#VALUE!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1"/>
    </row>
    <row r="34" spans="1:24" ht="48" hidden="1" customHeight="1" x14ac:dyDescent="0.25">
      <c r="A34" s="265" t="s">
        <v>203</v>
      </c>
      <c r="B34" s="266" t="s">
        <v>989</v>
      </c>
      <c r="C34" s="267" t="s">
        <v>968</v>
      </c>
      <c r="D34" s="275" t="e">
        <f t="shared" si="3"/>
        <v>#VALUE!</v>
      </c>
      <c r="E34" s="267" t="s">
        <v>968</v>
      </c>
      <c r="F34" s="267" t="s">
        <v>968</v>
      </c>
      <c r="G34" s="275" t="e">
        <v>#VALUE!</v>
      </c>
      <c r="H34" s="267" t="s">
        <v>968</v>
      </c>
      <c r="I34" s="267" t="e">
        <v>#VALUE!</v>
      </c>
      <c r="J34" s="267" t="s">
        <v>968</v>
      </c>
      <c r="K34" s="267" t="s">
        <v>968</v>
      </c>
      <c r="L34" s="267" t="e">
        <v>#VALUE!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1"/>
    </row>
    <row r="35" spans="1:24" ht="48" hidden="1" customHeight="1" x14ac:dyDescent="0.25">
      <c r="A35" s="265" t="s">
        <v>204</v>
      </c>
      <c r="B35" s="266" t="s">
        <v>990</v>
      </c>
      <c r="C35" s="267" t="s">
        <v>968</v>
      </c>
      <c r="D35" s="275" t="e">
        <f t="shared" si="3"/>
        <v>#VALUE!</v>
      </c>
      <c r="E35" s="267" t="s">
        <v>968</v>
      </c>
      <c r="F35" s="267" t="s">
        <v>968</v>
      </c>
      <c r="G35" s="275" t="e">
        <v>#VALUE!</v>
      </c>
      <c r="H35" s="267" t="s">
        <v>968</v>
      </c>
      <c r="I35" s="267" t="e">
        <v>#VALUE!</v>
      </c>
      <c r="J35" s="267" t="s">
        <v>968</v>
      </c>
      <c r="K35" s="267" t="s">
        <v>968</v>
      </c>
      <c r="L35" s="267" t="e">
        <v>#VALUE!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1"/>
    </row>
    <row r="36" spans="1:24" ht="48" hidden="1" customHeight="1" x14ac:dyDescent="0.25">
      <c r="A36" s="265" t="s">
        <v>214</v>
      </c>
      <c r="B36" s="266" t="s">
        <v>992</v>
      </c>
      <c r="C36" s="267" t="s">
        <v>968</v>
      </c>
      <c r="D36" s="275" t="e">
        <f t="shared" si="3"/>
        <v>#VALUE!</v>
      </c>
      <c r="E36" s="267" t="s">
        <v>968</v>
      </c>
      <c r="F36" s="267" t="s">
        <v>968</v>
      </c>
      <c r="G36" s="275" t="e">
        <v>#VALUE!</v>
      </c>
      <c r="H36" s="267" t="s">
        <v>968</v>
      </c>
      <c r="I36" s="267" t="e">
        <v>#VALUE!</v>
      </c>
      <c r="J36" s="267" t="s">
        <v>968</v>
      </c>
      <c r="K36" s="267" t="s">
        <v>968</v>
      </c>
      <c r="L36" s="267" t="e">
        <v>#VALUE!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1"/>
    </row>
    <row r="37" spans="1:24" ht="48" hidden="1" customHeight="1" x14ac:dyDescent="0.25">
      <c r="A37" s="265" t="s">
        <v>215</v>
      </c>
      <c r="B37" s="266" t="s">
        <v>993</v>
      </c>
      <c r="C37" s="267" t="s">
        <v>968</v>
      </c>
      <c r="D37" s="275" t="e">
        <f t="shared" si="3"/>
        <v>#VALUE!</v>
      </c>
      <c r="E37" s="267" t="s">
        <v>968</v>
      </c>
      <c r="F37" s="267" t="s">
        <v>968</v>
      </c>
      <c r="G37" s="275" t="e">
        <v>#VALUE!</v>
      </c>
      <c r="H37" s="267" t="s">
        <v>968</v>
      </c>
      <c r="I37" s="267" t="e">
        <v>#VALUE!</v>
      </c>
      <c r="J37" s="267" t="s">
        <v>968</v>
      </c>
      <c r="K37" s="267" t="s">
        <v>968</v>
      </c>
      <c r="L37" s="267" t="e">
        <v>#VALUE!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1"/>
    </row>
    <row r="38" spans="1:24" ht="48" hidden="1" customHeight="1" x14ac:dyDescent="0.25">
      <c r="A38" s="265" t="s">
        <v>994</v>
      </c>
      <c r="B38" s="266" t="s">
        <v>995</v>
      </c>
      <c r="C38" s="267" t="s">
        <v>968</v>
      </c>
      <c r="D38" s="275" t="e">
        <f t="shared" si="3"/>
        <v>#VALUE!</v>
      </c>
      <c r="E38" s="267" t="s">
        <v>968</v>
      </c>
      <c r="F38" s="267" t="s">
        <v>968</v>
      </c>
      <c r="G38" s="275" t="e">
        <v>#VALUE!</v>
      </c>
      <c r="H38" s="267" t="s">
        <v>968</v>
      </c>
      <c r="I38" s="267" t="e">
        <v>#VALUE!</v>
      </c>
      <c r="J38" s="267" t="s">
        <v>968</v>
      </c>
      <c r="K38" s="267" t="s">
        <v>968</v>
      </c>
      <c r="L38" s="267" t="e">
        <v>#VALUE!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1"/>
    </row>
    <row r="39" spans="1:24" ht="48" hidden="1" customHeight="1" x14ac:dyDescent="0.25">
      <c r="A39" s="265" t="s">
        <v>226</v>
      </c>
      <c r="B39" s="266" t="s">
        <v>1000</v>
      </c>
      <c r="C39" s="267" t="s">
        <v>968</v>
      </c>
      <c r="D39" s="275" t="e">
        <f t="shared" si="3"/>
        <v>#VALUE!</v>
      </c>
      <c r="E39" s="267" t="s">
        <v>968</v>
      </c>
      <c r="F39" s="267" t="s">
        <v>968</v>
      </c>
      <c r="G39" s="275" t="e">
        <v>#VALUE!</v>
      </c>
      <c r="H39" s="267" t="s">
        <v>968</v>
      </c>
      <c r="I39" s="267" t="e">
        <v>#VALUE!</v>
      </c>
      <c r="J39" s="267" t="s">
        <v>968</v>
      </c>
      <c r="K39" s="267" t="s">
        <v>968</v>
      </c>
      <c r="L39" s="267" t="e">
        <v>#VALUE!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1"/>
    </row>
    <row r="40" spans="1:24" ht="48" hidden="1" customHeight="1" x14ac:dyDescent="0.25">
      <c r="A40" s="265" t="s">
        <v>1001</v>
      </c>
      <c r="B40" s="266" t="s">
        <v>1002</v>
      </c>
      <c r="C40" s="267" t="s">
        <v>968</v>
      </c>
      <c r="D40" s="275" t="e">
        <f t="shared" si="3"/>
        <v>#VALUE!</v>
      </c>
      <c r="E40" s="267" t="s">
        <v>968</v>
      </c>
      <c r="F40" s="267" t="s">
        <v>968</v>
      </c>
      <c r="G40" s="275" t="e">
        <v>#VALUE!</v>
      </c>
      <c r="H40" s="267" t="s">
        <v>968</v>
      </c>
      <c r="I40" s="267" t="e">
        <v>#VALUE!</v>
      </c>
      <c r="J40" s="267" t="s">
        <v>968</v>
      </c>
      <c r="K40" s="267" t="s">
        <v>968</v>
      </c>
      <c r="L40" s="267" t="e">
        <v>#VALUE!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1"/>
    </row>
    <row r="41" spans="1:24" ht="48" hidden="1" customHeight="1" x14ac:dyDescent="0.25">
      <c r="A41" s="265" t="s">
        <v>1003</v>
      </c>
      <c r="B41" s="266" t="s">
        <v>1004</v>
      </c>
      <c r="C41" s="267" t="s">
        <v>968</v>
      </c>
      <c r="D41" s="275" t="e">
        <f t="shared" si="3"/>
        <v>#VALUE!</v>
      </c>
      <c r="E41" s="267" t="s">
        <v>968</v>
      </c>
      <c r="F41" s="267" t="s">
        <v>968</v>
      </c>
      <c r="G41" s="275" t="e">
        <v>#VALUE!</v>
      </c>
      <c r="H41" s="267" t="s">
        <v>968</v>
      </c>
      <c r="I41" s="267" t="e">
        <v>#VALUE!</v>
      </c>
      <c r="J41" s="267" t="s">
        <v>968</v>
      </c>
      <c r="K41" s="267" t="s">
        <v>968</v>
      </c>
      <c r="L41" s="267" t="e">
        <v>#VALUE!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1"/>
    </row>
    <row r="42" spans="1:24" ht="48" hidden="1" customHeight="1" x14ac:dyDescent="0.25">
      <c r="A42" s="265" t="s">
        <v>227</v>
      </c>
      <c r="B42" s="266" t="s">
        <v>1005</v>
      </c>
      <c r="C42" s="267" t="s">
        <v>968</v>
      </c>
      <c r="D42" s="275" t="e">
        <f t="shared" si="3"/>
        <v>#VALUE!</v>
      </c>
      <c r="E42" s="267" t="s">
        <v>968</v>
      </c>
      <c r="F42" s="267" t="s">
        <v>968</v>
      </c>
      <c r="G42" s="275" t="e">
        <v>#VALUE!</v>
      </c>
      <c r="H42" s="267" t="s">
        <v>968</v>
      </c>
      <c r="I42" s="267" t="e">
        <v>#VALUE!</v>
      </c>
      <c r="J42" s="267" t="s">
        <v>968</v>
      </c>
      <c r="K42" s="267" t="s">
        <v>968</v>
      </c>
      <c r="L42" s="267" t="e">
        <v>#VALUE!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1"/>
    </row>
    <row r="43" spans="1:24" ht="48" hidden="1" customHeight="1" x14ac:dyDescent="0.25">
      <c r="A43" s="265" t="s">
        <v>297</v>
      </c>
      <c r="B43" s="266" t="s">
        <v>1006</v>
      </c>
      <c r="C43" s="267" t="s">
        <v>968</v>
      </c>
      <c r="D43" s="275" t="e">
        <f t="shared" si="3"/>
        <v>#VALUE!</v>
      </c>
      <c r="E43" s="267" t="s">
        <v>968</v>
      </c>
      <c r="F43" s="267" t="s">
        <v>968</v>
      </c>
      <c r="G43" s="275" t="e">
        <v>#VALUE!</v>
      </c>
      <c r="H43" s="267" t="s">
        <v>968</v>
      </c>
      <c r="I43" s="267" t="e">
        <v>#VALUE!</v>
      </c>
      <c r="J43" s="267" t="s">
        <v>968</v>
      </c>
      <c r="K43" s="267" t="s">
        <v>968</v>
      </c>
      <c r="L43" s="267" t="e">
        <v>#VALUE!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1"/>
    </row>
    <row r="44" spans="1:24" ht="48" customHeight="1" x14ac:dyDescent="0.25">
      <c r="A44" s="265" t="s">
        <v>299</v>
      </c>
      <c r="B44" s="268" t="s">
        <v>1007</v>
      </c>
      <c r="C44" s="267"/>
      <c r="D44" s="275">
        <f t="shared" si="3"/>
        <v>21.143940000000001</v>
      </c>
      <c r="E44" s="267" t="s">
        <v>968</v>
      </c>
      <c r="F44" s="267" t="s">
        <v>968</v>
      </c>
      <c r="G44" s="275">
        <f>L44</f>
        <v>21.143940000000001</v>
      </c>
      <c r="H44" s="267" t="s">
        <v>968</v>
      </c>
      <c r="I44" s="274">
        <f>L44</f>
        <v>21.143940000000001</v>
      </c>
      <c r="J44" s="267" t="s">
        <v>968</v>
      </c>
      <c r="K44" s="267" t="s">
        <v>968</v>
      </c>
      <c r="L44" s="274">
        <f>L45</f>
        <v>21.143940000000001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1"/>
    </row>
    <row r="45" spans="1:24" ht="48" customHeight="1" x14ac:dyDescent="0.25">
      <c r="A45" s="265" t="s">
        <v>1008</v>
      </c>
      <c r="B45" s="266" t="s">
        <v>1009</v>
      </c>
      <c r="C45" s="267" t="s">
        <v>1010</v>
      </c>
      <c r="D45" s="275">
        <f t="shared" si="3"/>
        <v>21.143940000000001</v>
      </c>
      <c r="E45" s="267" t="s">
        <v>968</v>
      </c>
      <c r="F45" s="267" t="s">
        <v>968</v>
      </c>
      <c r="G45" s="275">
        <f>L45</f>
        <v>21.143940000000001</v>
      </c>
      <c r="H45" s="267" t="s">
        <v>968</v>
      </c>
      <c r="I45" s="274">
        <f>L45</f>
        <v>21.143940000000001</v>
      </c>
      <c r="J45" s="267" t="s">
        <v>968</v>
      </c>
      <c r="K45" s="267" t="s">
        <v>968</v>
      </c>
      <c r="L45" s="274">
        <v>21.143940000000001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1"/>
    </row>
    <row r="46" spans="1:24" ht="48" customHeight="1" x14ac:dyDescent="0.25">
      <c r="A46" s="265" t="s">
        <v>1011</v>
      </c>
      <c r="B46" s="266" t="s">
        <v>1012</v>
      </c>
      <c r="C46" s="267" t="s">
        <v>1013</v>
      </c>
      <c r="D46" s="275">
        <f t="shared" si="3"/>
        <v>0</v>
      </c>
      <c r="E46" s="267" t="s">
        <v>968</v>
      </c>
      <c r="F46" s="267" t="s">
        <v>968</v>
      </c>
      <c r="G46" s="275">
        <f t="shared" ref="G46:G67" si="5">L46</f>
        <v>0</v>
      </c>
      <c r="H46" s="267" t="s">
        <v>968</v>
      </c>
      <c r="I46" s="274">
        <f>L46</f>
        <v>0</v>
      </c>
      <c r="J46" s="267" t="s">
        <v>968</v>
      </c>
      <c r="K46" s="267" t="s">
        <v>968</v>
      </c>
      <c r="L46" s="274">
        <v>0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1"/>
    </row>
    <row r="47" spans="1:24" ht="48" customHeight="1" x14ac:dyDescent="0.25">
      <c r="A47" s="265" t="s">
        <v>1014</v>
      </c>
      <c r="B47" s="266" t="s">
        <v>1015</v>
      </c>
      <c r="C47" s="267" t="s">
        <v>1016</v>
      </c>
      <c r="D47" s="275">
        <f t="shared" si="3"/>
        <v>0</v>
      </c>
      <c r="E47" s="267" t="s">
        <v>968</v>
      </c>
      <c r="F47" s="267" t="s">
        <v>968</v>
      </c>
      <c r="G47" s="275">
        <f t="shared" si="5"/>
        <v>0</v>
      </c>
      <c r="H47" s="267" t="s">
        <v>968</v>
      </c>
      <c r="I47" s="274">
        <f t="shared" ref="I47:I67" si="6">L47</f>
        <v>0</v>
      </c>
      <c r="J47" s="267" t="s">
        <v>968</v>
      </c>
      <c r="K47" s="267" t="s">
        <v>968</v>
      </c>
      <c r="L47" s="274">
        <v>0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1"/>
    </row>
    <row r="48" spans="1:24" ht="48" customHeight="1" x14ac:dyDescent="0.25">
      <c r="A48" s="265" t="s">
        <v>1017</v>
      </c>
      <c r="B48" s="266" t="s">
        <v>1018</v>
      </c>
      <c r="C48" s="267" t="s">
        <v>1019</v>
      </c>
      <c r="D48" s="275">
        <f t="shared" si="3"/>
        <v>21.143940000000001</v>
      </c>
      <c r="E48" s="267" t="s">
        <v>968</v>
      </c>
      <c r="F48" s="267" t="s">
        <v>968</v>
      </c>
      <c r="G48" s="275">
        <f t="shared" si="5"/>
        <v>21.143940000000001</v>
      </c>
      <c r="H48" s="267" t="s">
        <v>968</v>
      </c>
      <c r="I48" s="274">
        <f t="shared" si="6"/>
        <v>21.143940000000001</v>
      </c>
      <c r="J48" s="267" t="s">
        <v>968</v>
      </c>
      <c r="K48" s="267" t="s">
        <v>968</v>
      </c>
      <c r="L48" s="274">
        <v>21.143940000000001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1"/>
    </row>
    <row r="49" spans="1:24" ht="48" customHeight="1" x14ac:dyDescent="0.25">
      <c r="A49" s="265" t="s">
        <v>1020</v>
      </c>
      <c r="B49" s="266" t="s">
        <v>1021</v>
      </c>
      <c r="C49" s="267" t="s">
        <v>1022</v>
      </c>
      <c r="D49" s="275">
        <f t="shared" si="3"/>
        <v>20.78538</v>
      </c>
      <c r="E49" s="267" t="s">
        <v>968</v>
      </c>
      <c r="F49" s="267" t="s">
        <v>968</v>
      </c>
      <c r="G49" s="275">
        <f t="shared" si="5"/>
        <v>20.78538</v>
      </c>
      <c r="H49" s="267" t="s">
        <v>968</v>
      </c>
      <c r="I49" s="274">
        <f t="shared" si="6"/>
        <v>20.78538</v>
      </c>
      <c r="J49" s="267" t="s">
        <v>968</v>
      </c>
      <c r="K49" s="267" t="s">
        <v>968</v>
      </c>
      <c r="L49" s="274">
        <v>20.78538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1"/>
    </row>
    <row r="50" spans="1:24" ht="48" customHeight="1" x14ac:dyDescent="0.25">
      <c r="A50" s="265" t="s">
        <v>1023</v>
      </c>
      <c r="B50" s="269" t="s">
        <v>1024</v>
      </c>
      <c r="C50" s="267" t="s">
        <v>1025</v>
      </c>
      <c r="D50" s="275">
        <f t="shared" si="3"/>
        <v>20.78538</v>
      </c>
      <c r="E50" s="267" t="s">
        <v>968</v>
      </c>
      <c r="F50" s="267" t="s">
        <v>968</v>
      </c>
      <c r="G50" s="275">
        <f t="shared" si="5"/>
        <v>20.78538</v>
      </c>
      <c r="H50" s="267" t="s">
        <v>968</v>
      </c>
      <c r="I50" s="274">
        <f t="shared" si="6"/>
        <v>20.78538</v>
      </c>
      <c r="J50" s="267" t="s">
        <v>968</v>
      </c>
      <c r="K50" s="267" t="s">
        <v>968</v>
      </c>
      <c r="L50" s="274">
        <v>20.78538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1"/>
    </row>
    <row r="51" spans="1:24" ht="48" customHeight="1" x14ac:dyDescent="0.25">
      <c r="A51" s="265" t="s">
        <v>1026</v>
      </c>
      <c r="B51" s="269" t="s">
        <v>1027</v>
      </c>
      <c r="C51" s="267" t="s">
        <v>1028</v>
      </c>
      <c r="D51" s="275">
        <f t="shared" si="3"/>
        <v>0</v>
      </c>
      <c r="E51" s="267" t="s">
        <v>968</v>
      </c>
      <c r="F51" s="267" t="s">
        <v>968</v>
      </c>
      <c r="G51" s="275">
        <f t="shared" si="5"/>
        <v>0</v>
      </c>
      <c r="H51" s="267" t="s">
        <v>968</v>
      </c>
      <c r="I51" s="274">
        <f t="shared" si="6"/>
        <v>0</v>
      </c>
      <c r="J51" s="267" t="s">
        <v>968</v>
      </c>
      <c r="K51" s="267" t="s">
        <v>968</v>
      </c>
      <c r="L51" s="274">
        <v>0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1"/>
    </row>
    <row r="52" spans="1:24" ht="48" customHeight="1" x14ac:dyDescent="0.25">
      <c r="A52" s="265" t="s">
        <v>1029</v>
      </c>
      <c r="B52" s="266" t="s">
        <v>1030</v>
      </c>
      <c r="C52" s="267" t="s">
        <v>1031</v>
      </c>
      <c r="D52" s="275">
        <f t="shared" si="3"/>
        <v>0.35855999999999999</v>
      </c>
      <c r="E52" s="267" t="s">
        <v>968</v>
      </c>
      <c r="F52" s="267" t="s">
        <v>968</v>
      </c>
      <c r="G52" s="275">
        <f t="shared" si="5"/>
        <v>0.35855999999999999</v>
      </c>
      <c r="H52" s="267" t="s">
        <v>968</v>
      </c>
      <c r="I52" s="274">
        <f t="shared" si="6"/>
        <v>0.35855999999999999</v>
      </c>
      <c r="J52" s="267" t="s">
        <v>968</v>
      </c>
      <c r="K52" s="267" t="s">
        <v>968</v>
      </c>
      <c r="L52" s="274">
        <v>0.35855999999999999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1"/>
    </row>
    <row r="53" spans="1:24" ht="48" customHeight="1" x14ac:dyDescent="0.25">
      <c r="A53" s="265" t="s">
        <v>1032</v>
      </c>
      <c r="B53" s="269" t="s">
        <v>1024</v>
      </c>
      <c r="C53" s="267" t="s">
        <v>1033</v>
      </c>
      <c r="D53" s="275">
        <f t="shared" si="3"/>
        <v>0.35855999999999999</v>
      </c>
      <c r="E53" s="267" t="s">
        <v>968</v>
      </c>
      <c r="F53" s="267" t="s">
        <v>968</v>
      </c>
      <c r="G53" s="275">
        <f t="shared" si="5"/>
        <v>0.35855999999999999</v>
      </c>
      <c r="H53" s="267" t="s">
        <v>968</v>
      </c>
      <c r="I53" s="274">
        <f t="shared" si="6"/>
        <v>0.35855999999999999</v>
      </c>
      <c r="J53" s="267" t="s">
        <v>968</v>
      </c>
      <c r="K53" s="267" t="s">
        <v>968</v>
      </c>
      <c r="L53" s="267">
        <v>0.35855999999999999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1"/>
    </row>
    <row r="54" spans="1:24" ht="48" customHeight="1" x14ac:dyDescent="0.25">
      <c r="A54" s="265" t="s">
        <v>1034</v>
      </c>
      <c r="B54" s="269" t="s">
        <v>1027</v>
      </c>
      <c r="C54" s="267" t="s">
        <v>1035</v>
      </c>
      <c r="D54" s="275">
        <f t="shared" si="3"/>
        <v>0</v>
      </c>
      <c r="E54" s="267" t="s">
        <v>968</v>
      </c>
      <c r="F54" s="267" t="s">
        <v>968</v>
      </c>
      <c r="G54" s="275">
        <f t="shared" si="5"/>
        <v>0</v>
      </c>
      <c r="H54" s="267" t="s">
        <v>968</v>
      </c>
      <c r="I54" s="274">
        <f t="shared" si="6"/>
        <v>0</v>
      </c>
      <c r="J54" s="267" t="s">
        <v>968</v>
      </c>
      <c r="K54" s="267" t="s">
        <v>968</v>
      </c>
      <c r="L54" s="267">
        <v>0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1"/>
    </row>
    <row r="55" spans="1:24" ht="48" customHeight="1" x14ac:dyDescent="0.25">
      <c r="A55" s="265" t="s">
        <v>1036</v>
      </c>
      <c r="B55" s="266" t="s">
        <v>1037</v>
      </c>
      <c r="C55" s="267" t="s">
        <v>1038</v>
      </c>
      <c r="D55" s="275">
        <f t="shared" si="3"/>
        <v>0</v>
      </c>
      <c r="E55" s="267" t="s">
        <v>968</v>
      </c>
      <c r="F55" s="267" t="s">
        <v>968</v>
      </c>
      <c r="G55" s="275">
        <f t="shared" si="5"/>
        <v>0</v>
      </c>
      <c r="H55" s="267" t="s">
        <v>968</v>
      </c>
      <c r="I55" s="274">
        <f t="shared" si="6"/>
        <v>0</v>
      </c>
      <c r="J55" s="267" t="s">
        <v>968</v>
      </c>
      <c r="K55" s="267" t="s">
        <v>968</v>
      </c>
      <c r="L55" s="274">
        <v>0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1"/>
    </row>
    <row r="56" spans="1:24" ht="48" customHeight="1" x14ac:dyDescent="0.25">
      <c r="A56" s="265" t="s">
        <v>1039</v>
      </c>
      <c r="B56" s="269" t="s">
        <v>1024</v>
      </c>
      <c r="C56" s="267" t="s">
        <v>1040</v>
      </c>
      <c r="D56" s="275">
        <f t="shared" si="3"/>
        <v>0</v>
      </c>
      <c r="E56" s="267" t="s">
        <v>968</v>
      </c>
      <c r="F56" s="267" t="s">
        <v>968</v>
      </c>
      <c r="G56" s="275">
        <f t="shared" si="5"/>
        <v>0</v>
      </c>
      <c r="H56" s="267" t="s">
        <v>968</v>
      </c>
      <c r="I56" s="274">
        <f t="shared" si="6"/>
        <v>0</v>
      </c>
      <c r="J56" s="267" t="s">
        <v>968</v>
      </c>
      <c r="K56" s="267" t="s">
        <v>968</v>
      </c>
      <c r="L56" s="267">
        <v>0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1"/>
    </row>
    <row r="57" spans="1:24" ht="48" customHeight="1" x14ac:dyDescent="0.25">
      <c r="A57" s="265" t="s">
        <v>1041</v>
      </c>
      <c r="B57" s="269" t="s">
        <v>1027</v>
      </c>
      <c r="C57" s="267" t="s">
        <v>1042</v>
      </c>
      <c r="D57" s="275">
        <f t="shared" si="3"/>
        <v>0</v>
      </c>
      <c r="E57" s="267" t="s">
        <v>968</v>
      </c>
      <c r="F57" s="267" t="s">
        <v>968</v>
      </c>
      <c r="G57" s="275">
        <f t="shared" si="5"/>
        <v>0</v>
      </c>
      <c r="H57" s="267" t="s">
        <v>968</v>
      </c>
      <c r="I57" s="274">
        <f t="shared" si="6"/>
        <v>0</v>
      </c>
      <c r="J57" s="267" t="s">
        <v>968</v>
      </c>
      <c r="K57" s="267" t="s">
        <v>968</v>
      </c>
      <c r="L57" s="267">
        <v>0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1"/>
    </row>
    <row r="58" spans="1:24" ht="48" customHeight="1" x14ac:dyDescent="0.25">
      <c r="A58" s="265" t="s">
        <v>1043</v>
      </c>
      <c r="B58" s="266" t="s">
        <v>1044</v>
      </c>
      <c r="C58" s="267" t="s">
        <v>1045</v>
      </c>
      <c r="D58" s="275">
        <f t="shared" si="3"/>
        <v>0</v>
      </c>
      <c r="E58" s="267" t="s">
        <v>968</v>
      </c>
      <c r="F58" s="267" t="s">
        <v>968</v>
      </c>
      <c r="G58" s="275">
        <f t="shared" si="5"/>
        <v>0</v>
      </c>
      <c r="H58" s="267" t="s">
        <v>968</v>
      </c>
      <c r="I58" s="274">
        <f t="shared" si="6"/>
        <v>0</v>
      </c>
      <c r="J58" s="267" t="s">
        <v>968</v>
      </c>
      <c r="K58" s="267" t="s">
        <v>968</v>
      </c>
      <c r="L58" s="274">
        <v>0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1"/>
    </row>
    <row r="59" spans="1:24" ht="48" customHeight="1" x14ac:dyDescent="0.25">
      <c r="A59" s="265" t="s">
        <v>1046</v>
      </c>
      <c r="B59" s="269" t="s">
        <v>1024</v>
      </c>
      <c r="C59" s="267" t="s">
        <v>1047</v>
      </c>
      <c r="D59" s="275">
        <f t="shared" si="3"/>
        <v>0</v>
      </c>
      <c r="E59" s="267" t="s">
        <v>968</v>
      </c>
      <c r="F59" s="267" t="s">
        <v>968</v>
      </c>
      <c r="G59" s="275">
        <f t="shared" si="5"/>
        <v>0</v>
      </c>
      <c r="H59" s="267" t="s">
        <v>968</v>
      </c>
      <c r="I59" s="274">
        <f t="shared" si="6"/>
        <v>0</v>
      </c>
      <c r="J59" s="267" t="s">
        <v>968</v>
      </c>
      <c r="K59" s="267" t="s">
        <v>968</v>
      </c>
      <c r="L59" s="267">
        <v>0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1"/>
    </row>
    <row r="60" spans="1:24" ht="48" customHeight="1" x14ac:dyDescent="0.25">
      <c r="A60" s="265" t="s">
        <v>1048</v>
      </c>
      <c r="B60" s="269" t="s">
        <v>1027</v>
      </c>
      <c r="C60" s="267" t="s">
        <v>1049</v>
      </c>
      <c r="D60" s="275">
        <f t="shared" si="3"/>
        <v>0</v>
      </c>
      <c r="E60" s="267" t="s">
        <v>968</v>
      </c>
      <c r="F60" s="267" t="s">
        <v>968</v>
      </c>
      <c r="G60" s="275">
        <f t="shared" si="5"/>
        <v>0</v>
      </c>
      <c r="H60" s="267" t="s">
        <v>968</v>
      </c>
      <c r="I60" s="274">
        <f t="shared" si="6"/>
        <v>0</v>
      </c>
      <c r="J60" s="267" t="s">
        <v>968</v>
      </c>
      <c r="K60" s="267" t="s">
        <v>968</v>
      </c>
      <c r="L60" s="267">
        <v>0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1"/>
    </row>
    <row r="61" spans="1:24" ht="48" customHeight="1" x14ac:dyDescent="0.25">
      <c r="A61" s="265" t="s">
        <v>1050</v>
      </c>
      <c r="B61" s="266" t="s">
        <v>1051</v>
      </c>
      <c r="C61" s="267" t="s">
        <v>1052</v>
      </c>
      <c r="D61" s="275">
        <f t="shared" si="3"/>
        <v>0</v>
      </c>
      <c r="E61" s="267" t="s">
        <v>968</v>
      </c>
      <c r="F61" s="267" t="s">
        <v>968</v>
      </c>
      <c r="G61" s="275">
        <f t="shared" si="5"/>
        <v>0</v>
      </c>
      <c r="H61" s="267" t="s">
        <v>968</v>
      </c>
      <c r="I61" s="274">
        <f t="shared" si="6"/>
        <v>0</v>
      </c>
      <c r="J61" s="267" t="s">
        <v>968</v>
      </c>
      <c r="K61" s="267" t="s">
        <v>968</v>
      </c>
      <c r="L61" s="274">
        <v>0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1"/>
    </row>
    <row r="62" spans="1:24" ht="48" customHeight="1" x14ac:dyDescent="0.25">
      <c r="A62" s="265" t="s">
        <v>1053</v>
      </c>
      <c r="B62" s="269" t="s">
        <v>1024</v>
      </c>
      <c r="C62" s="267" t="s">
        <v>1054</v>
      </c>
      <c r="D62" s="275">
        <f t="shared" si="3"/>
        <v>0</v>
      </c>
      <c r="E62" s="267" t="s">
        <v>968</v>
      </c>
      <c r="F62" s="267" t="s">
        <v>968</v>
      </c>
      <c r="G62" s="275">
        <f t="shared" si="5"/>
        <v>0</v>
      </c>
      <c r="H62" s="267" t="s">
        <v>968</v>
      </c>
      <c r="I62" s="274">
        <f t="shared" si="6"/>
        <v>0</v>
      </c>
      <c r="J62" s="267" t="s">
        <v>968</v>
      </c>
      <c r="K62" s="267" t="s">
        <v>968</v>
      </c>
      <c r="L62" s="267">
        <v>0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1"/>
    </row>
    <row r="63" spans="1:24" ht="48" customHeight="1" x14ac:dyDescent="0.25">
      <c r="A63" s="265" t="s">
        <v>1055</v>
      </c>
      <c r="B63" s="269" t="s">
        <v>1027</v>
      </c>
      <c r="C63" s="267" t="s">
        <v>1056</v>
      </c>
      <c r="D63" s="275">
        <f t="shared" si="3"/>
        <v>0</v>
      </c>
      <c r="E63" s="267" t="s">
        <v>968</v>
      </c>
      <c r="F63" s="267" t="s">
        <v>968</v>
      </c>
      <c r="G63" s="275">
        <f t="shared" si="5"/>
        <v>0</v>
      </c>
      <c r="H63" s="267" t="s">
        <v>968</v>
      </c>
      <c r="I63" s="274">
        <f t="shared" si="6"/>
        <v>0</v>
      </c>
      <c r="J63" s="267" t="s">
        <v>968</v>
      </c>
      <c r="K63" s="267" t="s">
        <v>968</v>
      </c>
      <c r="L63" s="267">
        <v>0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1"/>
    </row>
    <row r="64" spans="1:24" ht="48" customHeight="1" x14ac:dyDescent="0.25">
      <c r="A64" s="265" t="s">
        <v>1057</v>
      </c>
      <c r="B64" s="266" t="s">
        <v>1058</v>
      </c>
      <c r="C64" s="267" t="s">
        <v>1059</v>
      </c>
      <c r="D64" s="275">
        <f t="shared" si="3"/>
        <v>0</v>
      </c>
      <c r="E64" s="267" t="s">
        <v>968</v>
      </c>
      <c r="F64" s="267" t="s">
        <v>968</v>
      </c>
      <c r="G64" s="275">
        <f t="shared" si="5"/>
        <v>0</v>
      </c>
      <c r="H64" s="267" t="s">
        <v>968</v>
      </c>
      <c r="I64" s="274">
        <f t="shared" si="6"/>
        <v>0</v>
      </c>
      <c r="J64" s="267" t="s">
        <v>968</v>
      </c>
      <c r="K64" s="267" t="s">
        <v>968</v>
      </c>
      <c r="L64" s="274">
        <v>0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1"/>
    </row>
    <row r="65" spans="1:24" ht="48" customHeight="1" x14ac:dyDescent="0.25">
      <c r="A65" s="265" t="s">
        <v>1060</v>
      </c>
      <c r="B65" s="269" t="s">
        <v>1024</v>
      </c>
      <c r="C65" s="267" t="s">
        <v>1061</v>
      </c>
      <c r="D65" s="275">
        <f t="shared" si="3"/>
        <v>0</v>
      </c>
      <c r="E65" s="267" t="s">
        <v>968</v>
      </c>
      <c r="F65" s="267" t="s">
        <v>968</v>
      </c>
      <c r="G65" s="275">
        <f t="shared" si="5"/>
        <v>0</v>
      </c>
      <c r="H65" s="267" t="s">
        <v>968</v>
      </c>
      <c r="I65" s="274">
        <f t="shared" si="6"/>
        <v>0</v>
      </c>
      <c r="J65" s="267" t="s">
        <v>968</v>
      </c>
      <c r="K65" s="267" t="s">
        <v>968</v>
      </c>
      <c r="L65" s="267">
        <v>0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1"/>
    </row>
    <row r="66" spans="1:24" ht="48" customHeight="1" x14ac:dyDescent="0.25">
      <c r="A66" s="265" t="s">
        <v>1062</v>
      </c>
      <c r="B66" s="269" t="s">
        <v>1027</v>
      </c>
      <c r="C66" s="267" t="s">
        <v>1063</v>
      </c>
      <c r="D66" s="275">
        <f t="shared" si="3"/>
        <v>0</v>
      </c>
      <c r="E66" s="267" t="s">
        <v>968</v>
      </c>
      <c r="F66" s="267" t="s">
        <v>968</v>
      </c>
      <c r="G66" s="275">
        <f t="shared" si="5"/>
        <v>0</v>
      </c>
      <c r="H66" s="267" t="s">
        <v>968</v>
      </c>
      <c r="I66" s="274">
        <f t="shared" si="6"/>
        <v>0</v>
      </c>
      <c r="J66" s="267" t="s">
        <v>968</v>
      </c>
      <c r="K66" s="267" t="s">
        <v>968</v>
      </c>
      <c r="L66" s="267">
        <v>0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167"/>
    </row>
    <row r="67" spans="1:24" ht="48" customHeight="1" x14ac:dyDescent="0.25">
      <c r="A67" s="265" t="s">
        <v>1064</v>
      </c>
      <c r="B67" s="270" t="s">
        <v>1065</v>
      </c>
      <c r="C67" s="267" t="s">
        <v>1066</v>
      </c>
      <c r="D67" s="275">
        <f t="shared" si="3"/>
        <v>0</v>
      </c>
      <c r="E67" s="267" t="s">
        <v>968</v>
      </c>
      <c r="F67" s="267" t="s">
        <v>968</v>
      </c>
      <c r="G67" s="275">
        <f t="shared" si="5"/>
        <v>0</v>
      </c>
      <c r="H67" s="267" t="s">
        <v>968</v>
      </c>
      <c r="I67" s="274">
        <f t="shared" si="6"/>
        <v>0</v>
      </c>
      <c r="J67" s="275" t="s">
        <v>968</v>
      </c>
      <c r="K67" s="275" t="s">
        <v>968</v>
      </c>
      <c r="L67" s="275">
        <v>0</v>
      </c>
      <c r="M67" s="267" t="s">
        <v>968</v>
      </c>
      <c r="N67" s="267" t="s">
        <v>968</v>
      </c>
      <c r="O67" s="267" t="s">
        <v>968</v>
      </c>
      <c r="P67" s="267" t="s">
        <v>968</v>
      </c>
      <c r="Q67" s="267" t="s">
        <v>968</v>
      </c>
      <c r="R67" s="267" t="s">
        <v>968</v>
      </c>
      <c r="S67" s="267" t="s">
        <v>968</v>
      </c>
      <c r="T67" s="267" t="s">
        <v>968</v>
      </c>
      <c r="U67" s="267" t="s">
        <v>968</v>
      </c>
      <c r="V67" s="267" t="s">
        <v>968</v>
      </c>
      <c r="W67" s="267" t="s">
        <v>968</v>
      </c>
    </row>
    <row r="71" spans="1:24" ht="18.75" x14ac:dyDescent="0.3">
      <c r="B71" s="344" t="s">
        <v>1084</v>
      </c>
    </row>
    <row r="72" spans="1:24" ht="18.75" x14ac:dyDescent="0.3">
      <c r="B72" s="344" t="s">
        <v>1087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2"/>
  <sheetViews>
    <sheetView view="pageBreakPreview" topLeftCell="A14" zoomScale="80" zoomScaleSheetLayoutView="80" workbookViewId="0">
      <selection activeCell="M50" sqref="M50"/>
    </sheetView>
  </sheetViews>
  <sheetFormatPr defaultColWidth="9" defaultRowHeight="15.75" x14ac:dyDescent="0.25"/>
  <cols>
    <col min="1" max="1" width="13" style="35" customWidth="1"/>
    <col min="2" max="2" width="32.75" style="35" customWidth="1"/>
    <col min="3" max="3" width="16.375" style="35" customWidth="1"/>
    <col min="4" max="4" width="18" style="35" customWidth="1"/>
    <col min="5" max="5" width="17.5" style="35" customWidth="1"/>
    <col min="6" max="6" width="9" style="35" customWidth="1"/>
    <col min="7" max="7" width="9.125" style="35" customWidth="1"/>
    <col min="8" max="17" width="11.25" style="35" customWidth="1"/>
    <col min="18" max="18" width="9.25" style="35" customWidth="1"/>
    <col min="19" max="19" width="10.125" style="35" customWidth="1"/>
    <col min="20" max="20" width="11.75" style="35" customWidth="1"/>
    <col min="21" max="21" width="9.375" style="35" customWidth="1"/>
    <col min="22" max="22" width="12.75" style="35" customWidth="1"/>
    <col min="23" max="23" width="10.875" style="35" customWidth="1"/>
    <col min="24" max="24" width="13.25" style="35" customWidth="1"/>
    <col min="25" max="26" width="10.625" style="35" customWidth="1"/>
    <col min="27" max="27" width="12.125" style="35" customWidth="1"/>
    <col min="28" max="28" width="10.625" style="35" customWidth="1"/>
    <col min="29" max="29" width="22.75" style="35" customWidth="1"/>
    <col min="30" max="67" width="10.625" style="35" customWidth="1"/>
    <col min="68" max="68" width="12.125" style="35" customWidth="1"/>
    <col min="69" max="69" width="11.5" style="35" customWidth="1"/>
    <col min="70" max="70" width="14.125" style="35" customWidth="1"/>
    <col min="71" max="71" width="15.125" style="35" customWidth="1"/>
    <col min="72" max="72" width="13" style="35" customWidth="1"/>
    <col min="73" max="73" width="11.75" style="35" customWidth="1"/>
    <col min="74" max="74" width="17.5" style="35" customWidth="1"/>
    <col min="75" max="16384" width="9" style="35"/>
  </cols>
  <sheetData>
    <row r="1" spans="1:28" ht="18.75" x14ac:dyDescent="0.25">
      <c r="V1" s="42" t="s">
        <v>64</v>
      </c>
    </row>
    <row r="2" spans="1:28" ht="18.75" x14ac:dyDescent="0.3">
      <c r="V2" s="43" t="s">
        <v>0</v>
      </c>
    </row>
    <row r="3" spans="1:28" ht="18.75" x14ac:dyDescent="0.3">
      <c r="V3" s="32" t="s">
        <v>939</v>
      </c>
    </row>
    <row r="4" spans="1:28" s="44" customFormat="1" ht="18.75" x14ac:dyDescent="0.3">
      <c r="A4" s="386" t="s">
        <v>922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178"/>
      <c r="X4" s="178"/>
      <c r="Y4" s="178"/>
      <c r="Z4" s="178"/>
      <c r="AA4" s="178"/>
    </row>
    <row r="5" spans="1:28" s="44" customFormat="1" ht="18.75" customHeight="1" x14ac:dyDescent="0.3">
      <c r="A5" s="389" t="s">
        <v>1126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179"/>
      <c r="X5" s="179"/>
      <c r="Y5" s="179"/>
      <c r="Z5" s="179"/>
      <c r="AA5" s="179"/>
      <c r="AB5" s="179"/>
    </row>
    <row r="6" spans="1:28" s="44" customFormat="1" ht="18.75" x14ac:dyDescent="0.3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</row>
    <row r="7" spans="1:28" s="44" customFormat="1" ht="18.75" customHeight="1" x14ac:dyDescent="0.3">
      <c r="A7" s="390" t="str">
        <f>'1Ф'!A7:AC7</f>
        <v>Отчет о реализации инвестиционной программы  филиала "Брянскэнергосбыт" ООО "Газпром энергосбыт Брянск"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179"/>
      <c r="X7" s="179"/>
      <c r="Y7" s="179"/>
      <c r="Z7" s="179"/>
      <c r="AA7" s="179"/>
    </row>
    <row r="8" spans="1:28" x14ac:dyDescent="0.25">
      <c r="A8" s="388" t="s">
        <v>87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45"/>
      <c r="X8" s="45"/>
      <c r="Y8" s="45"/>
      <c r="Z8" s="45"/>
      <c r="AA8" s="45"/>
    </row>
    <row r="9" spans="1:28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28" ht="18.75" x14ac:dyDescent="0.3">
      <c r="A10" s="390" t="str">
        <f>'1Ф'!A10:AC10</f>
        <v>Год раскрытия информации: 2020 год</v>
      </c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181"/>
      <c r="X10" s="181"/>
      <c r="Y10" s="181"/>
      <c r="Z10" s="181"/>
      <c r="AA10" s="181"/>
    </row>
    <row r="11" spans="1:28" ht="18.75" x14ac:dyDescent="0.3">
      <c r="AA11" s="43"/>
    </row>
    <row r="12" spans="1:28" ht="18.75" x14ac:dyDescent="0.3">
      <c r="A12" s="390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90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390"/>
      <c r="Q12" s="390"/>
      <c r="R12" s="390"/>
      <c r="S12" s="390"/>
      <c r="T12" s="390"/>
      <c r="U12" s="390"/>
      <c r="V12" s="390"/>
      <c r="W12" s="236"/>
      <c r="X12" s="236"/>
      <c r="Y12" s="236"/>
      <c r="Z12" s="182"/>
      <c r="AA12" s="182"/>
    </row>
    <row r="13" spans="1:28" x14ac:dyDescent="0.25">
      <c r="A13" s="388" t="s">
        <v>75</v>
      </c>
      <c r="B13" s="388"/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  <c r="O13" s="388"/>
      <c r="P13" s="388"/>
      <c r="Q13" s="388"/>
      <c r="R13" s="388"/>
      <c r="S13" s="388"/>
      <c r="T13" s="388"/>
      <c r="U13" s="388"/>
      <c r="V13" s="388"/>
      <c r="W13" s="45"/>
      <c r="X13" s="45"/>
      <c r="Y13" s="45"/>
      <c r="Z13" s="45"/>
      <c r="AA13" s="45"/>
    </row>
    <row r="14" spans="1:28" ht="26.25" customHeight="1" x14ac:dyDescent="0.25">
      <c r="A14" s="387"/>
      <c r="B14" s="387"/>
      <c r="C14" s="387"/>
      <c r="D14" s="387"/>
      <c r="E14" s="387"/>
      <c r="F14" s="387"/>
      <c r="G14" s="387"/>
      <c r="H14" s="387"/>
      <c r="I14" s="387"/>
      <c r="J14" s="387"/>
      <c r="K14" s="387"/>
      <c r="L14" s="387"/>
      <c r="M14" s="387"/>
      <c r="N14" s="387"/>
      <c r="O14" s="387"/>
      <c r="P14" s="387"/>
      <c r="Q14" s="387"/>
      <c r="R14" s="387"/>
      <c r="S14" s="387"/>
      <c r="T14" s="387"/>
      <c r="U14" s="387"/>
      <c r="V14" s="387"/>
      <c r="W14" s="237"/>
      <c r="X14" s="237"/>
      <c r="Y14" s="237"/>
      <c r="Z14" s="237"/>
    </row>
    <row r="15" spans="1:28" ht="130.5" customHeight="1" x14ac:dyDescent="0.25">
      <c r="A15" s="366" t="s">
        <v>72</v>
      </c>
      <c r="B15" s="382" t="s">
        <v>20</v>
      </c>
      <c r="C15" s="382" t="s">
        <v>5</v>
      </c>
      <c r="D15" s="366" t="s">
        <v>953</v>
      </c>
      <c r="E15" s="366" t="s">
        <v>1116</v>
      </c>
      <c r="F15" s="382" t="s">
        <v>1117</v>
      </c>
      <c r="G15" s="382"/>
      <c r="H15" s="397" t="s">
        <v>1115</v>
      </c>
      <c r="I15" s="484"/>
      <c r="J15" s="484"/>
      <c r="K15" s="484"/>
      <c r="L15" s="484"/>
      <c r="M15" s="484"/>
      <c r="N15" s="484"/>
      <c r="O15" s="484"/>
      <c r="P15" s="484"/>
      <c r="Q15" s="398"/>
      <c r="R15" s="382" t="s">
        <v>963</v>
      </c>
      <c r="S15" s="382"/>
      <c r="T15" s="391" t="s">
        <v>874</v>
      </c>
      <c r="U15" s="392"/>
      <c r="V15" s="366" t="s">
        <v>7</v>
      </c>
    </row>
    <row r="16" spans="1:28" ht="35.25" customHeight="1" x14ac:dyDescent="0.25">
      <c r="A16" s="367"/>
      <c r="B16" s="382"/>
      <c r="C16" s="382"/>
      <c r="D16" s="367"/>
      <c r="E16" s="367"/>
      <c r="F16" s="385" t="s">
        <v>4</v>
      </c>
      <c r="G16" s="385" t="s">
        <v>15</v>
      </c>
      <c r="H16" s="382" t="s">
        <v>14</v>
      </c>
      <c r="I16" s="382"/>
      <c r="J16" s="382" t="s">
        <v>83</v>
      </c>
      <c r="K16" s="382"/>
      <c r="L16" s="382" t="s">
        <v>84</v>
      </c>
      <c r="M16" s="382"/>
      <c r="N16" s="391" t="s">
        <v>85</v>
      </c>
      <c r="O16" s="392"/>
      <c r="P16" s="391" t="s">
        <v>86</v>
      </c>
      <c r="Q16" s="392"/>
      <c r="R16" s="385" t="s">
        <v>4</v>
      </c>
      <c r="S16" s="385" t="s">
        <v>15</v>
      </c>
      <c r="T16" s="393"/>
      <c r="U16" s="394"/>
      <c r="V16" s="367"/>
    </row>
    <row r="17" spans="1:22" ht="35.25" customHeight="1" x14ac:dyDescent="0.25">
      <c r="A17" s="367"/>
      <c r="B17" s="382"/>
      <c r="C17" s="382"/>
      <c r="D17" s="367"/>
      <c r="E17" s="367"/>
      <c r="F17" s="385"/>
      <c r="G17" s="385"/>
      <c r="H17" s="382"/>
      <c r="I17" s="382"/>
      <c r="J17" s="382"/>
      <c r="K17" s="382"/>
      <c r="L17" s="382"/>
      <c r="M17" s="382"/>
      <c r="N17" s="482"/>
      <c r="O17" s="483"/>
      <c r="P17" s="482"/>
      <c r="Q17" s="483"/>
      <c r="R17" s="385"/>
      <c r="S17" s="385"/>
      <c r="T17" s="482"/>
      <c r="U17" s="483"/>
      <c r="V17" s="367"/>
    </row>
    <row r="18" spans="1:22" ht="65.25" customHeight="1" x14ac:dyDescent="0.25">
      <c r="A18" s="368"/>
      <c r="B18" s="382"/>
      <c r="C18" s="382"/>
      <c r="D18" s="368"/>
      <c r="E18" s="368"/>
      <c r="F18" s="385"/>
      <c r="G18" s="385"/>
      <c r="H18" s="167" t="s">
        <v>9</v>
      </c>
      <c r="I18" s="167" t="s">
        <v>27</v>
      </c>
      <c r="J18" s="279" t="s">
        <v>9</v>
      </c>
      <c r="K18" s="279" t="s">
        <v>27</v>
      </c>
      <c r="L18" s="167" t="s">
        <v>9</v>
      </c>
      <c r="M18" s="167" t="s">
        <v>27</v>
      </c>
      <c r="N18" s="184" t="s">
        <v>9</v>
      </c>
      <c r="O18" s="184" t="s">
        <v>27</v>
      </c>
      <c r="P18" s="184" t="s">
        <v>9</v>
      </c>
      <c r="Q18" s="184" t="s">
        <v>27</v>
      </c>
      <c r="R18" s="385"/>
      <c r="S18" s="385"/>
      <c r="T18" s="213" t="s">
        <v>957</v>
      </c>
      <c r="U18" s="183" t="s">
        <v>8</v>
      </c>
      <c r="V18" s="368"/>
    </row>
    <row r="19" spans="1:22" ht="20.25" customHeight="1" x14ac:dyDescent="0.25">
      <c r="A19" s="167">
        <v>1</v>
      </c>
      <c r="B19" s="167">
        <f>A19+1</f>
        <v>2</v>
      </c>
      <c r="C19" s="167">
        <f t="shared" ref="C19:V19" si="0">B19+1</f>
        <v>3</v>
      </c>
      <c r="D19" s="167">
        <f t="shared" si="0"/>
        <v>4</v>
      </c>
      <c r="E19" s="167">
        <f t="shared" si="0"/>
        <v>5</v>
      </c>
      <c r="F19" s="167">
        <f t="shared" si="0"/>
        <v>6</v>
      </c>
      <c r="G19" s="167">
        <f t="shared" si="0"/>
        <v>7</v>
      </c>
      <c r="H19" s="167">
        <f t="shared" si="0"/>
        <v>8</v>
      </c>
      <c r="I19" s="167">
        <f t="shared" si="0"/>
        <v>9</v>
      </c>
      <c r="J19" s="167">
        <f t="shared" si="0"/>
        <v>10</v>
      </c>
      <c r="K19" s="167">
        <f t="shared" si="0"/>
        <v>11</v>
      </c>
      <c r="L19" s="167">
        <f t="shared" si="0"/>
        <v>12</v>
      </c>
      <c r="M19" s="167">
        <f t="shared" si="0"/>
        <v>13</v>
      </c>
      <c r="N19" s="167">
        <f t="shared" si="0"/>
        <v>14</v>
      </c>
      <c r="O19" s="167">
        <f t="shared" si="0"/>
        <v>15</v>
      </c>
      <c r="P19" s="167">
        <f t="shared" si="0"/>
        <v>16</v>
      </c>
      <c r="Q19" s="167">
        <f t="shared" si="0"/>
        <v>17</v>
      </c>
      <c r="R19" s="167">
        <f t="shared" si="0"/>
        <v>18</v>
      </c>
      <c r="S19" s="167">
        <f t="shared" si="0"/>
        <v>19</v>
      </c>
      <c r="T19" s="167">
        <f t="shared" si="0"/>
        <v>20</v>
      </c>
      <c r="U19" s="167">
        <f t="shared" si="0"/>
        <v>21</v>
      </c>
      <c r="V19" s="167">
        <f t="shared" si="0"/>
        <v>22</v>
      </c>
    </row>
    <row r="20" spans="1:22" ht="48" customHeight="1" x14ac:dyDescent="0.25">
      <c r="A20" s="265"/>
      <c r="B20" s="266" t="s">
        <v>179</v>
      </c>
      <c r="C20" s="267" t="s">
        <v>968</v>
      </c>
      <c r="D20" s="275">
        <f>D26</f>
        <v>181.22982560913999</v>
      </c>
      <c r="E20" s="275">
        <f>E26</f>
        <v>69.613639014916501</v>
      </c>
      <c r="F20" s="267" t="s">
        <v>968</v>
      </c>
      <c r="G20" s="275">
        <f>G26</f>
        <v>111.61618659422349</v>
      </c>
      <c r="H20" s="275">
        <f>H26</f>
        <v>0</v>
      </c>
      <c r="I20" s="275" t="s">
        <v>968</v>
      </c>
      <c r="J20" s="275">
        <f t="shared" ref="J20:K20" si="1">J26</f>
        <v>0</v>
      </c>
      <c r="K20" s="275">
        <f t="shared" si="1"/>
        <v>0</v>
      </c>
      <c r="L20" s="275">
        <f>L26</f>
        <v>12.881643</v>
      </c>
      <c r="M20" s="275">
        <f>M26</f>
        <v>12.881643</v>
      </c>
      <c r="N20" s="267" t="s">
        <v>968</v>
      </c>
      <c r="O20" s="267" t="s">
        <v>968</v>
      </c>
      <c r="P20" s="267" t="s">
        <v>968</v>
      </c>
      <c r="Q20" s="267" t="s">
        <v>968</v>
      </c>
      <c r="R20" s="267" t="s">
        <v>968</v>
      </c>
      <c r="S20" s="267" t="s">
        <v>968</v>
      </c>
      <c r="T20" s="267" t="s">
        <v>968</v>
      </c>
      <c r="U20" s="267" t="s">
        <v>968</v>
      </c>
      <c r="V20" s="261"/>
    </row>
    <row r="21" spans="1:22" ht="48.4" hidden="1" customHeight="1" x14ac:dyDescent="0.25">
      <c r="A21" s="265" t="s">
        <v>969</v>
      </c>
      <c r="B21" s="266" t="s">
        <v>970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75" t="s">
        <v>968</v>
      </c>
      <c r="I21" s="275" t="s">
        <v>968</v>
      </c>
      <c r="J21" s="275" t="s">
        <v>968</v>
      </c>
      <c r="K21" s="275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61"/>
    </row>
    <row r="22" spans="1:22" ht="48.4" hidden="1" customHeight="1" x14ac:dyDescent="0.25">
      <c r="A22" s="265" t="s">
        <v>971</v>
      </c>
      <c r="B22" s="266" t="s">
        <v>972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75" t="s">
        <v>968</v>
      </c>
      <c r="I22" s="275" t="s">
        <v>968</v>
      </c>
      <c r="J22" s="275" t="s">
        <v>968</v>
      </c>
      <c r="K22" s="275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1"/>
    </row>
    <row r="23" spans="1:22" ht="84.75" hidden="1" customHeight="1" x14ac:dyDescent="0.25">
      <c r="A23" s="265" t="s">
        <v>973</v>
      </c>
      <c r="B23" s="266" t="s">
        <v>974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75" t="s">
        <v>968</v>
      </c>
      <c r="I23" s="275" t="s">
        <v>968</v>
      </c>
      <c r="J23" s="275" t="s">
        <v>968</v>
      </c>
      <c r="K23" s="275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1"/>
    </row>
    <row r="24" spans="1:22" ht="48.4" hidden="1" customHeight="1" x14ac:dyDescent="0.25">
      <c r="A24" s="265" t="s">
        <v>975</v>
      </c>
      <c r="B24" s="266" t="s">
        <v>976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75" t="s">
        <v>968</v>
      </c>
      <c r="I24" s="275" t="s">
        <v>968</v>
      </c>
      <c r="J24" s="275" t="s">
        <v>968</v>
      </c>
      <c r="K24" s="275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1"/>
    </row>
    <row r="25" spans="1:22" ht="48.4" hidden="1" customHeight="1" x14ac:dyDescent="0.25">
      <c r="A25" s="265" t="s">
        <v>977</v>
      </c>
      <c r="B25" s="266" t="s">
        <v>978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75" t="s">
        <v>968</v>
      </c>
      <c r="I25" s="275" t="s">
        <v>968</v>
      </c>
      <c r="J25" s="275" t="s">
        <v>968</v>
      </c>
      <c r="K25" s="275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1"/>
    </row>
    <row r="26" spans="1:22" ht="48.4" customHeight="1" x14ac:dyDescent="0.25">
      <c r="A26" s="265" t="s">
        <v>979</v>
      </c>
      <c r="B26" s="268" t="s">
        <v>980</v>
      </c>
      <c r="C26" s="267" t="s">
        <v>968</v>
      </c>
      <c r="D26" s="275">
        <f>D43</f>
        <v>181.22982560913999</v>
      </c>
      <c r="E26" s="275">
        <f>E43</f>
        <v>69.613639014916501</v>
      </c>
      <c r="F26" s="267" t="s">
        <v>968</v>
      </c>
      <c r="G26" s="275">
        <f>G43</f>
        <v>111.61618659422349</v>
      </c>
      <c r="H26" s="275">
        <f>H43</f>
        <v>0</v>
      </c>
      <c r="I26" s="275" t="s">
        <v>968</v>
      </c>
      <c r="J26" s="275">
        <f t="shared" ref="J26:K26" si="2">J43</f>
        <v>0</v>
      </c>
      <c r="K26" s="275">
        <f t="shared" si="2"/>
        <v>0</v>
      </c>
      <c r="L26" s="275">
        <f>L43</f>
        <v>12.881643</v>
      </c>
      <c r="M26" s="275">
        <f>M43</f>
        <v>12.881643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1"/>
    </row>
    <row r="27" spans="1:22" ht="48.4" hidden="1" customHeight="1" x14ac:dyDescent="0.25">
      <c r="A27" s="265" t="s">
        <v>981</v>
      </c>
      <c r="B27" s="266" t="s">
        <v>982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61"/>
    </row>
    <row r="28" spans="1:22" ht="48.4" hidden="1" customHeight="1" x14ac:dyDescent="0.25">
      <c r="A28" s="265" t="s">
        <v>185</v>
      </c>
      <c r="B28" s="266" t="s">
        <v>983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1"/>
    </row>
    <row r="29" spans="1:22" ht="48.4" hidden="1" customHeight="1" x14ac:dyDescent="0.25">
      <c r="A29" s="265" t="s">
        <v>187</v>
      </c>
      <c r="B29" s="266" t="s">
        <v>984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1"/>
    </row>
    <row r="30" spans="1:22" ht="48.4" hidden="1" customHeight="1" x14ac:dyDescent="0.25">
      <c r="A30" s="265" t="s">
        <v>200</v>
      </c>
      <c r="B30" s="266" t="s">
        <v>985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1"/>
    </row>
    <row r="31" spans="1:22" ht="69" hidden="1" customHeight="1" x14ac:dyDescent="0.25">
      <c r="A31" s="265" t="s">
        <v>201</v>
      </c>
      <c r="B31" s="266" t="s">
        <v>986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1"/>
    </row>
    <row r="32" spans="1:22" ht="111" hidden="1" customHeight="1" x14ac:dyDescent="0.25">
      <c r="A32" s="265" t="s">
        <v>987</v>
      </c>
      <c r="B32" s="266" t="s">
        <v>988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1"/>
    </row>
    <row r="33" spans="1:22" ht="48.4" hidden="1" customHeight="1" x14ac:dyDescent="0.25">
      <c r="A33" s="265" t="s">
        <v>203</v>
      </c>
      <c r="B33" s="266" t="s">
        <v>989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1"/>
    </row>
    <row r="34" spans="1:22" ht="79.5" hidden="1" customHeight="1" x14ac:dyDescent="0.25">
      <c r="A34" s="265" t="s">
        <v>204</v>
      </c>
      <c r="B34" s="266" t="s">
        <v>990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1"/>
    </row>
    <row r="35" spans="1:22" ht="67.5" hidden="1" customHeight="1" x14ac:dyDescent="0.25">
      <c r="A35" s="265" t="s">
        <v>214</v>
      </c>
      <c r="B35" s="266" t="s">
        <v>992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1"/>
    </row>
    <row r="36" spans="1:22" ht="48.4" hidden="1" customHeight="1" x14ac:dyDescent="0.25">
      <c r="A36" s="265" t="s">
        <v>215</v>
      </c>
      <c r="B36" s="266" t="s">
        <v>993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1"/>
    </row>
    <row r="37" spans="1:22" ht="76.5" hidden="1" customHeight="1" x14ac:dyDescent="0.25">
      <c r="A37" s="265" t="s">
        <v>994</v>
      </c>
      <c r="B37" s="266" t="s">
        <v>995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1"/>
    </row>
    <row r="38" spans="1:22" ht="95.25" hidden="1" customHeight="1" x14ac:dyDescent="0.25">
      <c r="A38" s="265" t="s">
        <v>226</v>
      </c>
      <c r="B38" s="266" t="s">
        <v>1000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1"/>
    </row>
    <row r="39" spans="1:22" ht="80.25" hidden="1" customHeight="1" x14ac:dyDescent="0.25">
      <c r="A39" s="265" t="s">
        <v>1001</v>
      </c>
      <c r="B39" s="266" t="s">
        <v>1002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1"/>
    </row>
    <row r="40" spans="1:22" ht="78" hidden="1" customHeight="1" x14ac:dyDescent="0.25">
      <c r="A40" s="265" t="s">
        <v>1003</v>
      </c>
      <c r="B40" s="266" t="s">
        <v>1004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1"/>
    </row>
    <row r="41" spans="1:22" ht="48.4" hidden="1" customHeight="1" x14ac:dyDescent="0.25">
      <c r="A41" s="265" t="s">
        <v>227</v>
      </c>
      <c r="B41" s="266" t="s">
        <v>1005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1"/>
    </row>
    <row r="42" spans="1:22" ht="48.4" hidden="1" customHeight="1" x14ac:dyDescent="0.25">
      <c r="A42" s="265" t="s">
        <v>297</v>
      </c>
      <c r="B42" s="266" t="s">
        <v>1006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1"/>
    </row>
    <row r="43" spans="1:22" ht="48.4" customHeight="1" x14ac:dyDescent="0.25">
      <c r="A43" s="265" t="s">
        <v>299</v>
      </c>
      <c r="B43" s="268" t="s">
        <v>1007</v>
      </c>
      <c r="C43" s="267"/>
      <c r="D43" s="275">
        <f>D44+D66</f>
        <v>181.22982560913999</v>
      </c>
      <c r="E43" s="275">
        <f>E44+E66</f>
        <v>69.613639014916501</v>
      </c>
      <c r="F43" s="267" t="s">
        <v>968</v>
      </c>
      <c r="G43" s="275">
        <f>D43-E43</f>
        <v>111.61618659422349</v>
      </c>
      <c r="H43" s="274">
        <v>0</v>
      </c>
      <c r="I43" s="267" t="s">
        <v>968</v>
      </c>
      <c r="J43" s="275">
        <f>J66</f>
        <v>0</v>
      </c>
      <c r="K43" s="275">
        <f>K66</f>
        <v>0</v>
      </c>
      <c r="L43" s="275">
        <f>L44</f>
        <v>12.881643</v>
      </c>
      <c r="M43" s="275">
        <f>M44</f>
        <v>12.881643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1"/>
    </row>
    <row r="44" spans="1:22" ht="84.75" customHeight="1" x14ac:dyDescent="0.25">
      <c r="A44" s="265" t="s">
        <v>1008</v>
      </c>
      <c r="B44" s="266" t="s">
        <v>1009</v>
      </c>
      <c r="C44" s="267" t="s">
        <v>1010</v>
      </c>
      <c r="D44" s="275">
        <f>'10квФ'!D45/1.2</f>
        <v>118.95382560914</v>
      </c>
      <c r="E44" s="275">
        <f>'10квФ'!E45/1.2</f>
        <v>47.526639014916498</v>
      </c>
      <c r="F44" s="267" t="s">
        <v>968</v>
      </c>
      <c r="G44" s="275">
        <f t="shared" ref="G44:G66" si="3">D44-E44</f>
        <v>71.4271865942235</v>
      </c>
      <c r="H44" s="274">
        <v>0</v>
      </c>
      <c r="I44" s="267" t="s">
        <v>968</v>
      </c>
      <c r="J44" s="275">
        <v>0</v>
      </c>
      <c r="K44" s="275">
        <v>0</v>
      </c>
      <c r="L44" s="275">
        <f>L45+L46+L47</f>
        <v>12.881643</v>
      </c>
      <c r="M44" s="275">
        <f>M45+M46+M47</f>
        <v>12.881643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61"/>
    </row>
    <row r="45" spans="1:22" ht="65.25" customHeight="1" x14ac:dyDescent="0.25">
      <c r="A45" s="265" t="s">
        <v>1011</v>
      </c>
      <c r="B45" s="266" t="s">
        <v>1012</v>
      </c>
      <c r="C45" s="267" t="s">
        <v>1013</v>
      </c>
      <c r="D45" s="275">
        <f>'10квФ'!D46/1.2</f>
        <v>2.92241487424889</v>
      </c>
      <c r="E45" s="275">
        <f>'10квФ'!E46/1.2</f>
        <v>3.2159339999999998</v>
      </c>
      <c r="F45" s="267" t="s">
        <v>968</v>
      </c>
      <c r="G45" s="275">
        <f t="shared" si="3"/>
        <v>-0.29351912575110983</v>
      </c>
      <c r="H45" s="274"/>
      <c r="I45" s="267" t="s">
        <v>968</v>
      </c>
      <c r="J45" s="275">
        <v>0</v>
      </c>
      <c r="K45" s="275">
        <v>0</v>
      </c>
      <c r="L45" s="275">
        <v>0</v>
      </c>
      <c r="M45" s="275">
        <v>0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7" t="s">
        <v>968</v>
      </c>
      <c r="V45" s="261"/>
    </row>
    <row r="46" spans="1:22" ht="48.4" customHeight="1" x14ac:dyDescent="0.25">
      <c r="A46" s="265" t="s">
        <v>1014</v>
      </c>
      <c r="B46" s="266" t="s">
        <v>1015</v>
      </c>
      <c r="C46" s="267" t="s">
        <v>1016</v>
      </c>
      <c r="D46" s="275">
        <f>'10квФ'!D47/1.2</f>
        <v>9.9450082619517595</v>
      </c>
      <c r="E46" s="275">
        <f>'10квФ'!E47/1.2</f>
        <v>1.147194</v>
      </c>
      <c r="F46" s="267" t="s">
        <v>968</v>
      </c>
      <c r="G46" s="275">
        <f t="shared" si="3"/>
        <v>8.7978142619517588</v>
      </c>
      <c r="H46" s="274"/>
      <c r="I46" s="267" t="s">
        <v>968</v>
      </c>
      <c r="J46" s="275">
        <v>0</v>
      </c>
      <c r="K46" s="275">
        <v>0</v>
      </c>
      <c r="L46" s="274">
        <v>0.29181600000000002</v>
      </c>
      <c r="M46" s="274">
        <v>0.29181600000000002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1"/>
    </row>
    <row r="47" spans="1:22" ht="48.4" customHeight="1" x14ac:dyDescent="0.25">
      <c r="A47" s="265" t="s">
        <v>1017</v>
      </c>
      <c r="B47" s="266" t="s">
        <v>1018</v>
      </c>
      <c r="C47" s="267" t="s">
        <v>1019</v>
      </c>
      <c r="D47" s="275">
        <f>'10квФ'!D48/1.2</f>
        <v>106.086402472939</v>
      </c>
      <c r="E47" s="275">
        <f>'10квФ'!E48/1.2</f>
        <v>43.163511014916494</v>
      </c>
      <c r="F47" s="267" t="s">
        <v>968</v>
      </c>
      <c r="G47" s="275">
        <f t="shared" si="3"/>
        <v>62.922891458022505</v>
      </c>
      <c r="H47" s="274"/>
      <c r="I47" s="267" t="s">
        <v>968</v>
      </c>
      <c r="J47" s="275">
        <v>0</v>
      </c>
      <c r="K47" s="275">
        <v>0</v>
      </c>
      <c r="L47" s="275">
        <f>L48+L51+L54+L57+L60+L63</f>
        <v>12.589827</v>
      </c>
      <c r="M47" s="275">
        <f>M48+M51+M54+M57+M60+M63</f>
        <v>12.589827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7" t="s">
        <v>968</v>
      </c>
      <c r="V47" s="261"/>
    </row>
    <row r="48" spans="1:22" ht="48.4" customHeight="1" x14ac:dyDescent="0.25">
      <c r="A48" s="265" t="s">
        <v>1020</v>
      </c>
      <c r="B48" s="266" t="s">
        <v>1021</v>
      </c>
      <c r="C48" s="267" t="s">
        <v>1022</v>
      </c>
      <c r="D48" s="275">
        <f>'10квФ'!D49/1.2</f>
        <v>84.964988735750296</v>
      </c>
      <c r="E48" s="275">
        <f>'10квФ'!E49/1.2</f>
        <v>42.46103711762369</v>
      </c>
      <c r="F48" s="267" t="s">
        <v>968</v>
      </c>
      <c r="G48" s="275">
        <f t="shared" si="3"/>
        <v>42.503951618126607</v>
      </c>
      <c r="H48" s="274"/>
      <c r="I48" s="267" t="s">
        <v>968</v>
      </c>
      <c r="J48" s="275">
        <v>0</v>
      </c>
      <c r="K48" s="275">
        <v>0</v>
      </c>
      <c r="L48" s="274">
        <f>L49+L50</f>
        <v>12.291027</v>
      </c>
      <c r="M48" s="274">
        <f>M49+M50</f>
        <v>12.291027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7" t="s">
        <v>968</v>
      </c>
      <c r="V48" s="261"/>
    </row>
    <row r="49" spans="1:22" ht="48.4" customHeight="1" x14ac:dyDescent="0.25">
      <c r="A49" s="265" t="s">
        <v>1023</v>
      </c>
      <c r="B49" s="269" t="s">
        <v>1024</v>
      </c>
      <c r="C49" s="267" t="s">
        <v>1025</v>
      </c>
      <c r="D49" s="275">
        <f>'10квФ'!D50/1.2</f>
        <v>74.334592269033394</v>
      </c>
      <c r="E49" s="275">
        <f>'10квФ'!E50/1.2</f>
        <v>36.908945537205092</v>
      </c>
      <c r="F49" s="267" t="s">
        <v>968</v>
      </c>
      <c r="G49" s="275">
        <f t="shared" si="3"/>
        <v>37.425646731828301</v>
      </c>
      <c r="H49" s="274"/>
      <c r="I49" s="267" t="s">
        <v>968</v>
      </c>
      <c r="J49" s="275">
        <v>0</v>
      </c>
      <c r="K49" s="275">
        <v>0</v>
      </c>
      <c r="L49" s="275">
        <f>10.101567+0.94365</f>
        <v>11.045216999999999</v>
      </c>
      <c r="M49" s="275">
        <f>10.101567+0.94365</f>
        <v>11.045216999999999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7" t="s">
        <v>968</v>
      </c>
      <c r="V49" s="261"/>
    </row>
    <row r="50" spans="1:22" ht="48.4" customHeight="1" x14ac:dyDescent="0.25">
      <c r="A50" s="265" t="s">
        <v>1026</v>
      </c>
      <c r="B50" s="269" t="s">
        <v>1027</v>
      </c>
      <c r="C50" s="267" t="s">
        <v>1028</v>
      </c>
      <c r="D50" s="275">
        <f>'10квФ'!D51/1.2</f>
        <v>10.630396466716901</v>
      </c>
      <c r="E50" s="275">
        <f>'10квФ'!E51/1.2</f>
        <v>5.5520915804186046</v>
      </c>
      <c r="F50" s="267" t="s">
        <v>968</v>
      </c>
      <c r="G50" s="275">
        <f t="shared" si="3"/>
        <v>5.0783048862982962</v>
      </c>
      <c r="H50" s="274"/>
      <c r="I50" s="267" t="s">
        <v>968</v>
      </c>
      <c r="J50" s="275">
        <v>0</v>
      </c>
      <c r="K50" s="275">
        <v>0</v>
      </c>
      <c r="L50" s="275">
        <v>1.2458100000000001</v>
      </c>
      <c r="M50" s="275">
        <v>1.2458100000000001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7" t="s">
        <v>968</v>
      </c>
      <c r="V50" s="261"/>
    </row>
    <row r="51" spans="1:22" ht="48.4" customHeight="1" x14ac:dyDescent="0.25">
      <c r="A51" s="265" t="s">
        <v>1029</v>
      </c>
      <c r="B51" s="266" t="s">
        <v>1030</v>
      </c>
      <c r="C51" s="267" t="s">
        <v>1031</v>
      </c>
      <c r="D51" s="275">
        <f>'10квФ'!D52/1.2</f>
        <v>15.808659842086701</v>
      </c>
      <c r="E51" s="275">
        <f>'10квФ'!E52/1.2</f>
        <v>0</v>
      </c>
      <c r="F51" s="267" t="s">
        <v>968</v>
      </c>
      <c r="G51" s="275">
        <f t="shared" si="3"/>
        <v>15.808659842086701</v>
      </c>
      <c r="H51" s="274">
        <v>0</v>
      </c>
      <c r="I51" s="267" t="s">
        <v>968</v>
      </c>
      <c r="J51" s="275">
        <v>0</v>
      </c>
      <c r="K51" s="275">
        <v>0</v>
      </c>
      <c r="L51" s="275">
        <f>L52+L53</f>
        <v>0.29880000000000001</v>
      </c>
      <c r="M51" s="275">
        <f>M52+M53</f>
        <v>0.29880000000000001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7" t="s">
        <v>968</v>
      </c>
      <c r="V51" s="261"/>
    </row>
    <row r="52" spans="1:22" ht="48.4" customHeight="1" x14ac:dyDescent="0.25">
      <c r="A52" s="265" t="s">
        <v>1032</v>
      </c>
      <c r="B52" s="269" t="s">
        <v>1024</v>
      </c>
      <c r="C52" s="267" t="s">
        <v>1033</v>
      </c>
      <c r="D52" s="275">
        <f>'10квФ'!D53/1.2</f>
        <v>15.2322498113991</v>
      </c>
      <c r="E52" s="275">
        <f>'10квФ'!E53/1.2</f>
        <v>0</v>
      </c>
      <c r="F52" s="267" t="s">
        <v>968</v>
      </c>
      <c r="G52" s="275">
        <f t="shared" si="3"/>
        <v>15.2322498113991</v>
      </c>
      <c r="H52" s="274">
        <v>0</v>
      </c>
      <c r="I52" s="267" t="s">
        <v>968</v>
      </c>
      <c r="J52" s="275">
        <v>0</v>
      </c>
      <c r="K52" s="275">
        <v>0</v>
      </c>
      <c r="L52" s="275">
        <v>0.29880000000000001</v>
      </c>
      <c r="M52" s="275">
        <v>0.29880000000000001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7" t="s">
        <v>968</v>
      </c>
      <c r="V52" s="261"/>
    </row>
    <row r="53" spans="1:22" ht="48.4" customHeight="1" x14ac:dyDescent="0.25">
      <c r="A53" s="265" t="s">
        <v>1034</v>
      </c>
      <c r="B53" s="269" t="s">
        <v>1027</v>
      </c>
      <c r="C53" s="267" t="s">
        <v>1035</v>
      </c>
      <c r="D53" s="275">
        <f>'10квФ'!D54/1.2</f>
        <v>0.57641003068762497</v>
      </c>
      <c r="E53" s="275">
        <f>'10квФ'!E54/1.2</f>
        <v>0</v>
      </c>
      <c r="F53" s="267" t="s">
        <v>968</v>
      </c>
      <c r="G53" s="275">
        <f t="shared" si="3"/>
        <v>0.57641003068762497</v>
      </c>
      <c r="H53" s="274">
        <v>0</v>
      </c>
      <c r="I53" s="267" t="s">
        <v>968</v>
      </c>
      <c r="J53" s="275">
        <v>0</v>
      </c>
      <c r="K53" s="275">
        <v>0</v>
      </c>
      <c r="L53" s="275">
        <v>0</v>
      </c>
      <c r="M53" s="275">
        <v>0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7" t="s">
        <v>968</v>
      </c>
      <c r="V53" s="261"/>
    </row>
    <row r="54" spans="1:22" ht="48.4" customHeight="1" x14ac:dyDescent="0.25">
      <c r="A54" s="265" t="s">
        <v>1036</v>
      </c>
      <c r="B54" s="266" t="s">
        <v>1037</v>
      </c>
      <c r="C54" s="267" t="s">
        <v>1038</v>
      </c>
      <c r="D54" s="275">
        <f>'10квФ'!D55/1.2</f>
        <v>3.0672505884888399</v>
      </c>
      <c r="E54" s="275">
        <f>'10квФ'!E55/1.2</f>
        <v>0</v>
      </c>
      <c r="F54" s="267" t="s">
        <v>968</v>
      </c>
      <c r="G54" s="275">
        <f t="shared" si="3"/>
        <v>3.0672505884888399</v>
      </c>
      <c r="H54" s="274">
        <v>0</v>
      </c>
      <c r="I54" s="267" t="s">
        <v>968</v>
      </c>
      <c r="J54" s="275">
        <v>0</v>
      </c>
      <c r="K54" s="275">
        <v>0</v>
      </c>
      <c r="L54" s="275">
        <v>0</v>
      </c>
      <c r="M54" s="275">
        <v>0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7" t="s">
        <v>968</v>
      </c>
      <c r="V54" s="261"/>
    </row>
    <row r="55" spans="1:22" ht="48.4" customHeight="1" x14ac:dyDescent="0.25">
      <c r="A55" s="265" t="s">
        <v>1039</v>
      </c>
      <c r="B55" s="269" t="s">
        <v>1024</v>
      </c>
      <c r="C55" s="267" t="s">
        <v>1040</v>
      </c>
      <c r="D55" s="275">
        <f>'10квФ'!D56/1.2</f>
        <v>3.0245535491786502</v>
      </c>
      <c r="E55" s="275">
        <f>'10квФ'!E56/1.2</f>
        <v>0</v>
      </c>
      <c r="F55" s="267" t="s">
        <v>968</v>
      </c>
      <c r="G55" s="275">
        <f t="shared" si="3"/>
        <v>3.0245535491786502</v>
      </c>
      <c r="H55" s="274">
        <v>0</v>
      </c>
      <c r="I55" s="267" t="s">
        <v>968</v>
      </c>
      <c r="J55" s="275">
        <v>0</v>
      </c>
      <c r="K55" s="275">
        <v>0</v>
      </c>
      <c r="L55" s="275">
        <v>0</v>
      </c>
      <c r="M55" s="275">
        <v>0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7" t="s">
        <v>968</v>
      </c>
      <c r="V55" s="261"/>
    </row>
    <row r="56" spans="1:22" ht="48.4" customHeight="1" x14ac:dyDescent="0.25">
      <c r="A56" s="265" t="s">
        <v>1041</v>
      </c>
      <c r="B56" s="269" t="s">
        <v>1027</v>
      </c>
      <c r="C56" s="267" t="s">
        <v>1042</v>
      </c>
      <c r="D56" s="275">
        <f>'10квФ'!D57/1.2</f>
        <v>4.2697039310194397E-2</v>
      </c>
      <c r="E56" s="275">
        <f>'10квФ'!E57/1.2</f>
        <v>0</v>
      </c>
      <c r="F56" s="267" t="s">
        <v>968</v>
      </c>
      <c r="G56" s="275">
        <f t="shared" si="3"/>
        <v>4.2697039310194397E-2</v>
      </c>
      <c r="H56" s="274">
        <v>0</v>
      </c>
      <c r="I56" s="267" t="s">
        <v>968</v>
      </c>
      <c r="J56" s="275">
        <v>0</v>
      </c>
      <c r="K56" s="275">
        <v>0</v>
      </c>
      <c r="L56" s="275">
        <v>0</v>
      </c>
      <c r="M56" s="275">
        <v>0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7" t="s">
        <v>968</v>
      </c>
      <c r="V56" s="261"/>
    </row>
    <row r="57" spans="1:22" ht="48.4" customHeight="1" x14ac:dyDescent="0.25">
      <c r="A57" s="265" t="s">
        <v>1043</v>
      </c>
      <c r="B57" s="266" t="s">
        <v>1044</v>
      </c>
      <c r="C57" s="267" t="s">
        <v>1045</v>
      </c>
      <c r="D57" s="275">
        <f>'10квФ'!D58/1.2</f>
        <v>0.78657344189820899</v>
      </c>
      <c r="E57" s="275">
        <f>'10квФ'!E58/1.2</f>
        <v>0.70247389729280085</v>
      </c>
      <c r="F57" s="267" t="s">
        <v>968</v>
      </c>
      <c r="G57" s="275">
        <f t="shared" si="3"/>
        <v>8.4099544605408139E-2</v>
      </c>
      <c r="H57" s="274">
        <v>0</v>
      </c>
      <c r="I57" s="267" t="s">
        <v>968</v>
      </c>
      <c r="J57" s="275">
        <v>0</v>
      </c>
      <c r="K57" s="275">
        <v>0</v>
      </c>
      <c r="L57" s="275">
        <v>0</v>
      </c>
      <c r="M57" s="275">
        <v>0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7" t="s">
        <v>968</v>
      </c>
      <c r="V57" s="261"/>
    </row>
    <row r="58" spans="1:22" ht="48" customHeight="1" x14ac:dyDescent="0.25">
      <c r="A58" s="265" t="s">
        <v>1046</v>
      </c>
      <c r="B58" s="269" t="s">
        <v>1024</v>
      </c>
      <c r="C58" s="267" t="s">
        <v>1047</v>
      </c>
      <c r="D58" s="275">
        <f>'10квФ'!D59/1.2</f>
        <v>0.67983084362272295</v>
      </c>
      <c r="E58" s="275">
        <f>'10квФ'!E59/1.2</f>
        <v>0.56951199166666666</v>
      </c>
      <c r="F58" s="267" t="s">
        <v>968</v>
      </c>
      <c r="G58" s="275">
        <f t="shared" si="3"/>
        <v>0.11031885195605629</v>
      </c>
      <c r="H58" s="274">
        <v>0</v>
      </c>
      <c r="I58" s="267" t="s">
        <v>968</v>
      </c>
      <c r="J58" s="275">
        <v>0</v>
      </c>
      <c r="K58" s="275">
        <v>0</v>
      </c>
      <c r="L58" s="275">
        <v>0</v>
      </c>
      <c r="M58" s="275">
        <v>0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7" t="s">
        <v>968</v>
      </c>
      <c r="V58" s="261"/>
    </row>
    <row r="59" spans="1:22" ht="48" customHeight="1" x14ac:dyDescent="0.25">
      <c r="A59" s="265" t="s">
        <v>1048</v>
      </c>
      <c r="B59" s="269" t="s">
        <v>1027</v>
      </c>
      <c r="C59" s="267" t="s">
        <v>1049</v>
      </c>
      <c r="D59" s="275">
        <f>'10квФ'!D60/1.2</f>
        <v>0.106742598275486</v>
      </c>
      <c r="E59" s="275">
        <f>'10квФ'!E60/1.2</f>
        <v>0.1329619056261343</v>
      </c>
      <c r="F59" s="267" t="s">
        <v>968</v>
      </c>
      <c r="G59" s="275">
        <f t="shared" si="3"/>
        <v>-2.6219307350648299E-2</v>
      </c>
      <c r="H59" s="274">
        <v>0</v>
      </c>
      <c r="I59" s="267" t="s">
        <v>968</v>
      </c>
      <c r="J59" s="275">
        <v>0</v>
      </c>
      <c r="K59" s="275">
        <v>0</v>
      </c>
      <c r="L59" s="275">
        <v>0</v>
      </c>
      <c r="M59" s="275">
        <v>0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7" t="s">
        <v>968</v>
      </c>
      <c r="V59" s="261"/>
    </row>
    <row r="60" spans="1:22" ht="48" customHeight="1" x14ac:dyDescent="0.25">
      <c r="A60" s="265" t="s">
        <v>1050</v>
      </c>
      <c r="B60" s="266" t="s">
        <v>1051</v>
      </c>
      <c r="C60" s="267" t="s">
        <v>1052</v>
      </c>
      <c r="D60" s="275">
        <f>'10квФ'!D61/1.2</f>
        <v>1.1398255911780799</v>
      </c>
      <c r="E60" s="275">
        <f>'10квФ'!E61/1.2</f>
        <v>0</v>
      </c>
      <c r="F60" s="267" t="s">
        <v>968</v>
      </c>
      <c r="G60" s="275">
        <f t="shared" si="3"/>
        <v>1.1398255911780799</v>
      </c>
      <c r="H60" s="274">
        <v>0</v>
      </c>
      <c r="I60" s="267" t="s">
        <v>968</v>
      </c>
      <c r="J60" s="275">
        <v>0</v>
      </c>
      <c r="K60" s="275">
        <v>0</v>
      </c>
      <c r="L60" s="275">
        <v>0</v>
      </c>
      <c r="M60" s="275">
        <v>0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7" t="s">
        <v>968</v>
      </c>
      <c r="V60" s="261"/>
    </row>
    <row r="61" spans="1:22" ht="48" customHeight="1" x14ac:dyDescent="0.25">
      <c r="A61" s="265" t="s">
        <v>1053</v>
      </c>
      <c r="B61" s="269" t="s">
        <v>1024</v>
      </c>
      <c r="C61" s="267" t="s">
        <v>1054</v>
      </c>
      <c r="D61" s="275">
        <f>'10квФ'!D62/1.2</f>
        <v>1.05443151255769</v>
      </c>
      <c r="E61" s="275">
        <f>'10квФ'!E62/1.2</f>
        <v>0</v>
      </c>
      <c r="F61" s="267" t="s">
        <v>968</v>
      </c>
      <c r="G61" s="275">
        <f t="shared" si="3"/>
        <v>1.05443151255769</v>
      </c>
      <c r="H61" s="274">
        <v>0</v>
      </c>
      <c r="I61" s="267" t="s">
        <v>968</v>
      </c>
      <c r="J61" s="275">
        <v>0</v>
      </c>
      <c r="K61" s="275">
        <v>0</v>
      </c>
      <c r="L61" s="275">
        <v>0</v>
      </c>
      <c r="M61" s="275">
        <v>0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7" t="s">
        <v>968</v>
      </c>
      <c r="V61" s="261"/>
    </row>
    <row r="62" spans="1:22" ht="48" customHeight="1" x14ac:dyDescent="0.25">
      <c r="A62" s="265" t="s">
        <v>1055</v>
      </c>
      <c r="B62" s="269" t="s">
        <v>1027</v>
      </c>
      <c r="C62" s="267" t="s">
        <v>1056</v>
      </c>
      <c r="D62" s="275">
        <f>'10квФ'!D63/1.2</f>
        <v>8.5394078620388794E-2</v>
      </c>
      <c r="E62" s="275">
        <f>'10квФ'!E63/1.2</f>
        <v>0</v>
      </c>
      <c r="F62" s="267" t="s">
        <v>968</v>
      </c>
      <c r="G62" s="275">
        <f t="shared" si="3"/>
        <v>8.5394078620388794E-2</v>
      </c>
      <c r="H62" s="274">
        <v>0</v>
      </c>
      <c r="I62" s="267" t="s">
        <v>968</v>
      </c>
      <c r="J62" s="275">
        <v>0</v>
      </c>
      <c r="K62" s="275">
        <v>0</v>
      </c>
      <c r="L62" s="275">
        <v>0</v>
      </c>
      <c r="M62" s="275">
        <v>0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7" t="s">
        <v>968</v>
      </c>
      <c r="V62" s="261"/>
    </row>
    <row r="63" spans="1:22" ht="48" customHeight="1" x14ac:dyDescent="0.25">
      <c r="A63" s="265" t="s">
        <v>1057</v>
      </c>
      <c r="B63" s="266" t="s">
        <v>1058</v>
      </c>
      <c r="C63" s="267" t="s">
        <v>1059</v>
      </c>
      <c r="D63" s="275">
        <f>'10квФ'!D64/1.2</f>
        <v>0.319104273537197</v>
      </c>
      <c r="E63" s="275">
        <f>'10квФ'!E64/1.2</f>
        <v>0</v>
      </c>
      <c r="F63" s="267" t="s">
        <v>968</v>
      </c>
      <c r="G63" s="275">
        <f t="shared" si="3"/>
        <v>0.319104273537197</v>
      </c>
      <c r="H63" s="274">
        <v>0</v>
      </c>
      <c r="I63" s="267" t="s">
        <v>968</v>
      </c>
      <c r="J63" s="275">
        <v>0</v>
      </c>
      <c r="K63" s="275">
        <v>0</v>
      </c>
      <c r="L63" s="275">
        <v>0</v>
      </c>
      <c r="M63" s="275">
        <v>0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7" t="s">
        <v>968</v>
      </c>
      <c r="V63" s="261"/>
    </row>
    <row r="64" spans="1:22" ht="48" customHeight="1" x14ac:dyDescent="0.25">
      <c r="A64" s="265" t="s">
        <v>1060</v>
      </c>
      <c r="B64" s="269" t="s">
        <v>1024</v>
      </c>
      <c r="C64" s="267" t="s">
        <v>1061</v>
      </c>
      <c r="D64" s="275">
        <f>'10квФ'!D65/1.2</f>
        <v>0.319104273537197</v>
      </c>
      <c r="E64" s="275">
        <f>'10квФ'!E65/1.2</f>
        <v>0</v>
      </c>
      <c r="F64" s="267" t="s">
        <v>968</v>
      </c>
      <c r="G64" s="275">
        <f t="shared" si="3"/>
        <v>0.319104273537197</v>
      </c>
      <c r="H64" s="274">
        <v>0</v>
      </c>
      <c r="I64" s="267" t="s">
        <v>968</v>
      </c>
      <c r="J64" s="275">
        <v>0</v>
      </c>
      <c r="K64" s="275">
        <v>0</v>
      </c>
      <c r="L64" s="275">
        <v>0</v>
      </c>
      <c r="M64" s="275">
        <v>0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7" t="s">
        <v>968</v>
      </c>
      <c r="V64" s="261"/>
    </row>
    <row r="65" spans="1:22" ht="48" customHeight="1" x14ac:dyDescent="0.25">
      <c r="A65" s="265" t="s">
        <v>1062</v>
      </c>
      <c r="B65" s="269" t="s">
        <v>1027</v>
      </c>
      <c r="C65" s="267" t="s">
        <v>1063</v>
      </c>
      <c r="D65" s="275">
        <f>'10квФ'!D66/1.2</f>
        <v>0</v>
      </c>
      <c r="E65" s="275">
        <f>'10квФ'!E66/1.2</f>
        <v>0</v>
      </c>
      <c r="F65" s="267" t="s">
        <v>968</v>
      </c>
      <c r="G65" s="275">
        <f t="shared" si="3"/>
        <v>0</v>
      </c>
      <c r="H65" s="274">
        <v>0</v>
      </c>
      <c r="I65" s="267" t="s">
        <v>968</v>
      </c>
      <c r="J65" s="275">
        <v>0</v>
      </c>
      <c r="K65" s="275">
        <v>0</v>
      </c>
      <c r="L65" s="275">
        <v>0</v>
      </c>
      <c r="M65" s="275">
        <v>0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7" t="s">
        <v>968</v>
      </c>
      <c r="V65" s="261"/>
    </row>
    <row r="66" spans="1:22" ht="48" customHeight="1" x14ac:dyDescent="0.25">
      <c r="A66" s="265" t="s">
        <v>1064</v>
      </c>
      <c r="B66" s="270" t="s">
        <v>1065</v>
      </c>
      <c r="C66" s="267" t="s">
        <v>1066</v>
      </c>
      <c r="D66" s="275">
        <f>'10квФ'!D67</f>
        <v>62.276000000000003</v>
      </c>
      <c r="E66" s="275">
        <f>'10квФ'!E67</f>
        <v>22.087</v>
      </c>
      <c r="F66" s="267" t="s">
        <v>968</v>
      </c>
      <c r="G66" s="275">
        <f t="shared" si="3"/>
        <v>40.189000000000007</v>
      </c>
      <c r="H66" s="274"/>
      <c r="I66" s="267" t="s">
        <v>968</v>
      </c>
      <c r="J66" s="275">
        <v>0</v>
      </c>
      <c r="K66" s="275">
        <v>0</v>
      </c>
      <c r="L66" s="275" t="s">
        <v>1133</v>
      </c>
      <c r="M66" s="275">
        <v>0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67" t="s">
        <v>968</v>
      </c>
      <c r="V66" s="167"/>
    </row>
    <row r="71" spans="1:22" ht="18.75" x14ac:dyDescent="0.3">
      <c r="B71" s="344" t="s">
        <v>1084</v>
      </c>
    </row>
    <row r="72" spans="1:22" ht="18.75" x14ac:dyDescent="0.3">
      <c r="B72" s="344" t="s">
        <v>1087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4" fitToHeight="0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2"/>
  <sheetViews>
    <sheetView view="pageBreakPreview" topLeftCell="B15" zoomScale="70" zoomScaleNormal="60" zoomScaleSheetLayoutView="70" workbookViewId="0">
      <selection activeCell="Y67" sqref="Y67"/>
    </sheetView>
  </sheetViews>
  <sheetFormatPr defaultColWidth="9" defaultRowHeight="15.75" x14ac:dyDescent="0.25"/>
  <cols>
    <col min="1" max="1" width="12.75" style="35" customWidth="1"/>
    <col min="2" max="2" width="24" style="35" customWidth="1"/>
    <col min="3" max="3" width="16.375" style="35" customWidth="1"/>
    <col min="4" max="5" width="14.875" style="35" customWidth="1"/>
    <col min="6" max="6" width="9" style="35" customWidth="1"/>
    <col min="7" max="8" width="4.375" style="35" bestFit="1" customWidth="1"/>
    <col min="9" max="9" width="4" style="35" customWidth="1"/>
    <col min="10" max="10" width="7.375" style="35" customWidth="1"/>
    <col min="11" max="11" width="7.75" style="35" customWidth="1"/>
    <col min="12" max="12" width="15.25" style="35" customWidth="1"/>
    <col min="13" max="13" width="6.25" style="35" customWidth="1"/>
    <col min="14" max="18" width="6" style="35" bestFit="1" customWidth="1"/>
    <col min="19" max="19" width="14.75" style="35" customWidth="1"/>
    <col min="20" max="20" width="6.375" style="35" bestFit="1" customWidth="1"/>
    <col min="21" max="25" width="6" style="35" bestFit="1" customWidth="1"/>
    <col min="26" max="26" width="15" style="35" customWidth="1"/>
    <col min="27" max="32" width="6.25" style="35" customWidth="1"/>
    <col min="33" max="33" width="15" style="35" customWidth="1"/>
    <col min="34" max="39" width="6.25" style="35" customWidth="1"/>
    <col min="40" max="40" width="15" style="35" customWidth="1"/>
    <col min="41" max="46" width="6.25" style="35" customWidth="1"/>
    <col min="47" max="47" width="15.25" style="35" bestFit="1" customWidth="1"/>
    <col min="48" max="48" width="6.375" style="35" bestFit="1" customWidth="1"/>
    <col min="49" max="50" width="6" style="35" bestFit="1" customWidth="1"/>
    <col min="51" max="51" width="6.5" style="35" bestFit="1" customWidth="1"/>
    <col min="52" max="53" width="6" style="35" bestFit="1" customWidth="1"/>
    <col min="54" max="54" width="15.25" style="35" bestFit="1" customWidth="1"/>
    <col min="55" max="55" width="6.25" style="35" customWidth="1"/>
    <col min="56" max="60" width="6" style="35" bestFit="1" customWidth="1"/>
    <col min="61" max="61" width="15.25" style="35" customWidth="1"/>
    <col min="62" max="62" width="6.25" style="35" customWidth="1"/>
    <col min="63" max="67" width="6" style="35" bestFit="1" customWidth="1"/>
    <col min="68" max="68" width="14.875" style="35" customWidth="1"/>
    <col min="69" max="69" width="6.25" style="35" customWidth="1"/>
    <col min="70" max="74" width="6" style="35" bestFit="1" customWidth="1"/>
    <col min="75" max="75" width="11" style="35" bestFit="1" customWidth="1"/>
    <col min="76" max="76" width="2.75" style="35" bestFit="1" customWidth="1"/>
    <col min="77" max="77" width="11.25" style="35" customWidth="1"/>
    <col min="78" max="78" width="3.375" style="35" bestFit="1" customWidth="1"/>
    <col min="79" max="79" width="16.5" style="35" customWidth="1"/>
    <col min="80" max="80" width="16.625" style="35" customWidth="1"/>
    <col min="81" max="16384" width="9" style="35"/>
  </cols>
  <sheetData>
    <row r="1" spans="1:80" ht="18.75" x14ac:dyDescent="0.25">
      <c r="AJ1" s="147"/>
      <c r="AM1" s="42"/>
      <c r="CA1" s="42" t="s">
        <v>65</v>
      </c>
    </row>
    <row r="2" spans="1:80" ht="18.75" x14ac:dyDescent="0.3">
      <c r="AJ2" s="147"/>
      <c r="AM2" s="43"/>
      <c r="CA2" s="43" t="s">
        <v>0</v>
      </c>
    </row>
    <row r="3" spans="1:80" ht="18.75" x14ac:dyDescent="0.3">
      <c r="AJ3" s="147"/>
      <c r="AM3" s="43"/>
      <c r="CA3" s="32" t="s">
        <v>939</v>
      </c>
    </row>
    <row r="4" spans="1:80" s="44" customFormat="1" ht="18.75" x14ac:dyDescent="0.3">
      <c r="A4" s="386" t="s">
        <v>923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  <c r="AC4" s="386"/>
      <c r="AD4" s="386"/>
      <c r="AE4" s="386"/>
      <c r="AF4" s="386"/>
      <c r="AG4" s="386"/>
      <c r="AH4" s="386"/>
      <c r="AI4" s="386"/>
      <c r="AJ4" s="386"/>
      <c r="AK4" s="386"/>
      <c r="AL4" s="386"/>
      <c r="AM4" s="386"/>
    </row>
    <row r="5" spans="1:80" s="44" customFormat="1" ht="18.75" customHeight="1" x14ac:dyDescent="0.3">
      <c r="A5" s="389" t="s">
        <v>1126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389"/>
      <c r="X5" s="389"/>
      <c r="Y5" s="389"/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89"/>
      <c r="AK5" s="389"/>
      <c r="AL5" s="389"/>
      <c r="AM5" s="389"/>
    </row>
    <row r="6" spans="1:80" s="44" customFormat="1" ht="18.75" x14ac:dyDescent="0.3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</row>
    <row r="7" spans="1:80" s="44" customFormat="1" ht="18.75" customHeight="1" x14ac:dyDescent="0.3">
      <c r="A7" s="390" t="str">
        <f>'1Ф'!A7:AC7</f>
        <v>Отчет о реализации инвестиционной программы  филиала "Брянскэнергосбыт" ООО "Газпром энергосбыт Брянск"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0"/>
      <c r="Y7" s="390"/>
      <c r="Z7" s="390"/>
      <c r="AA7" s="390"/>
      <c r="AB7" s="390"/>
      <c r="AC7" s="390"/>
      <c r="AD7" s="390"/>
      <c r="AE7" s="390"/>
      <c r="AF7" s="390"/>
      <c r="AG7" s="390"/>
      <c r="AH7" s="390"/>
      <c r="AI7" s="390"/>
      <c r="AJ7" s="390"/>
      <c r="AK7" s="390"/>
      <c r="AL7" s="390"/>
      <c r="AM7" s="390"/>
    </row>
    <row r="8" spans="1:80" x14ac:dyDescent="0.25">
      <c r="A8" s="388" t="s">
        <v>79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388"/>
      <c r="AA8" s="388"/>
      <c r="AB8" s="388"/>
      <c r="AC8" s="388"/>
      <c r="AD8" s="388"/>
      <c r="AE8" s="388"/>
      <c r="AF8" s="388"/>
      <c r="AG8" s="388"/>
      <c r="AH8" s="388"/>
      <c r="AI8" s="388"/>
      <c r="AJ8" s="388"/>
      <c r="AK8" s="388"/>
      <c r="AL8" s="388"/>
      <c r="AM8" s="388"/>
    </row>
    <row r="9" spans="1:80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80" ht="18.75" x14ac:dyDescent="0.3">
      <c r="A10" s="390" t="str">
        <f>'1Ф'!A10:AC10</f>
        <v>Год раскрытия информации: 2020 год</v>
      </c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390"/>
      <c r="X10" s="390"/>
      <c r="Y10" s="390"/>
      <c r="Z10" s="390"/>
      <c r="AA10" s="390"/>
      <c r="AB10" s="390"/>
      <c r="AC10" s="390"/>
      <c r="AD10" s="390"/>
      <c r="AE10" s="390"/>
      <c r="AF10" s="390"/>
      <c r="AG10" s="390"/>
      <c r="AH10" s="390"/>
      <c r="AI10" s="390"/>
      <c r="AJ10" s="390"/>
      <c r="AK10" s="390"/>
      <c r="AL10" s="390"/>
      <c r="AM10" s="390"/>
    </row>
    <row r="11" spans="1:80" ht="18.75" x14ac:dyDescent="0.3">
      <c r="AA11" s="43"/>
    </row>
    <row r="12" spans="1:80" ht="18.75" x14ac:dyDescent="0.3">
      <c r="A12" s="390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90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390"/>
      <c r="Q12" s="390"/>
      <c r="R12" s="390"/>
      <c r="S12" s="390"/>
      <c r="T12" s="390"/>
      <c r="U12" s="390"/>
      <c r="V12" s="390"/>
      <c r="W12" s="390"/>
      <c r="X12" s="390"/>
      <c r="Y12" s="390"/>
      <c r="Z12" s="390"/>
      <c r="AA12" s="390"/>
      <c r="AB12" s="390"/>
      <c r="AC12" s="390"/>
      <c r="AD12" s="390"/>
      <c r="AE12" s="390"/>
      <c r="AF12" s="390"/>
      <c r="AG12" s="390"/>
      <c r="AH12" s="390"/>
      <c r="AI12" s="390"/>
      <c r="AJ12" s="390"/>
      <c r="AK12" s="390"/>
      <c r="AL12" s="390"/>
      <c r="AM12" s="390"/>
    </row>
    <row r="13" spans="1:80" x14ac:dyDescent="0.25">
      <c r="A13" s="388" t="s">
        <v>78</v>
      </c>
      <c r="B13" s="388"/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  <c r="O13" s="388"/>
      <c r="P13" s="388"/>
      <c r="Q13" s="388"/>
      <c r="R13" s="388"/>
      <c r="S13" s="388"/>
      <c r="T13" s="388"/>
      <c r="U13" s="388"/>
      <c r="V13" s="388"/>
      <c r="W13" s="388"/>
      <c r="X13" s="388"/>
      <c r="Y13" s="388"/>
      <c r="Z13" s="388"/>
      <c r="AA13" s="388"/>
      <c r="AB13" s="388"/>
      <c r="AC13" s="388"/>
      <c r="AD13" s="388"/>
      <c r="AE13" s="388"/>
      <c r="AF13" s="388"/>
      <c r="AG13" s="388"/>
      <c r="AH13" s="388"/>
      <c r="AI13" s="388"/>
      <c r="AJ13" s="388"/>
      <c r="AK13" s="388"/>
      <c r="AL13" s="388"/>
      <c r="AM13" s="388"/>
    </row>
    <row r="14" spans="1:80" x14ac:dyDescent="0.25"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</row>
    <row r="15" spans="1:80" ht="31.5" customHeight="1" x14ac:dyDescent="0.25">
      <c r="A15" s="400" t="s">
        <v>72</v>
      </c>
      <c r="B15" s="485" t="s">
        <v>23</v>
      </c>
      <c r="C15" s="485" t="s">
        <v>5</v>
      </c>
      <c r="D15" s="400" t="s">
        <v>956</v>
      </c>
      <c r="E15" s="486" t="s">
        <v>1118</v>
      </c>
      <c r="F15" s="487"/>
      <c r="G15" s="487"/>
      <c r="H15" s="487"/>
      <c r="I15" s="487"/>
      <c r="J15" s="487"/>
      <c r="K15" s="487"/>
      <c r="L15" s="487"/>
      <c r="M15" s="487"/>
      <c r="N15" s="487"/>
      <c r="O15" s="487"/>
      <c r="P15" s="487"/>
      <c r="Q15" s="487"/>
      <c r="R15" s="487"/>
      <c r="S15" s="487"/>
      <c r="T15" s="487"/>
      <c r="U15" s="487"/>
      <c r="V15" s="487"/>
      <c r="W15" s="487"/>
      <c r="X15" s="487"/>
      <c r="Y15" s="487"/>
      <c r="Z15" s="487"/>
      <c r="AA15" s="487"/>
      <c r="AB15" s="487"/>
      <c r="AC15" s="487"/>
      <c r="AD15" s="487"/>
      <c r="AE15" s="487"/>
      <c r="AF15" s="487"/>
      <c r="AG15" s="487"/>
      <c r="AH15" s="487"/>
      <c r="AI15" s="487"/>
      <c r="AJ15" s="487"/>
      <c r="AK15" s="487"/>
      <c r="AL15" s="487"/>
      <c r="AM15" s="487"/>
      <c r="AN15" s="487"/>
      <c r="AO15" s="487"/>
      <c r="AP15" s="487"/>
      <c r="AQ15" s="487"/>
      <c r="AR15" s="487"/>
      <c r="AS15" s="487"/>
      <c r="AT15" s="487"/>
      <c r="AU15" s="487"/>
      <c r="AV15" s="487"/>
      <c r="AW15" s="487"/>
      <c r="AX15" s="487"/>
      <c r="AY15" s="487"/>
      <c r="AZ15" s="487"/>
      <c r="BA15" s="487"/>
      <c r="BB15" s="487"/>
      <c r="BC15" s="487"/>
      <c r="BD15" s="487"/>
      <c r="BE15" s="487"/>
      <c r="BF15" s="487"/>
      <c r="BG15" s="487"/>
      <c r="BH15" s="487"/>
      <c r="BI15" s="487"/>
      <c r="BJ15" s="487"/>
      <c r="BK15" s="487"/>
      <c r="BL15" s="487"/>
      <c r="BM15" s="487"/>
      <c r="BN15" s="487"/>
      <c r="BO15" s="487"/>
      <c r="BP15" s="487"/>
      <c r="BQ15" s="487"/>
      <c r="BR15" s="487"/>
      <c r="BS15" s="487"/>
      <c r="BT15" s="487"/>
      <c r="BU15" s="487"/>
      <c r="BV15" s="488"/>
      <c r="BW15" s="391" t="s">
        <v>875</v>
      </c>
      <c r="BX15" s="395"/>
      <c r="BY15" s="395"/>
      <c r="BZ15" s="392"/>
      <c r="CA15" s="485" t="s">
        <v>7</v>
      </c>
    </row>
    <row r="16" spans="1:80" ht="49.5" customHeight="1" x14ac:dyDescent="0.25">
      <c r="A16" s="401"/>
      <c r="B16" s="485"/>
      <c r="C16" s="485"/>
      <c r="D16" s="401"/>
      <c r="E16" s="486" t="s">
        <v>9</v>
      </c>
      <c r="F16" s="487"/>
      <c r="G16" s="487"/>
      <c r="H16" s="487"/>
      <c r="I16" s="487"/>
      <c r="J16" s="487"/>
      <c r="K16" s="487"/>
      <c r="L16" s="487"/>
      <c r="M16" s="487"/>
      <c r="N16" s="487"/>
      <c r="O16" s="487"/>
      <c r="P16" s="487"/>
      <c r="Q16" s="487"/>
      <c r="R16" s="487"/>
      <c r="S16" s="487"/>
      <c r="T16" s="487"/>
      <c r="U16" s="487"/>
      <c r="V16" s="487"/>
      <c r="W16" s="487"/>
      <c r="X16" s="487"/>
      <c r="Y16" s="487"/>
      <c r="Z16" s="487"/>
      <c r="AA16" s="487"/>
      <c r="AB16" s="487"/>
      <c r="AC16" s="487"/>
      <c r="AD16" s="487"/>
      <c r="AE16" s="487"/>
      <c r="AF16" s="487"/>
      <c r="AG16" s="487"/>
      <c r="AH16" s="487"/>
      <c r="AI16" s="487"/>
      <c r="AJ16" s="487"/>
      <c r="AK16" s="487"/>
      <c r="AL16" s="487"/>
      <c r="AM16" s="488"/>
      <c r="AN16" s="486" t="s">
        <v>10</v>
      </c>
      <c r="AO16" s="487"/>
      <c r="AP16" s="487"/>
      <c r="AQ16" s="487"/>
      <c r="AR16" s="487"/>
      <c r="AS16" s="487"/>
      <c r="AT16" s="487"/>
      <c r="AU16" s="487"/>
      <c r="AV16" s="487"/>
      <c r="AW16" s="487"/>
      <c r="AX16" s="487"/>
      <c r="AY16" s="487"/>
      <c r="AZ16" s="487"/>
      <c r="BA16" s="487"/>
      <c r="BB16" s="487"/>
      <c r="BC16" s="487"/>
      <c r="BD16" s="487"/>
      <c r="BE16" s="487"/>
      <c r="BF16" s="487"/>
      <c r="BG16" s="487"/>
      <c r="BH16" s="487"/>
      <c r="BI16" s="487"/>
      <c r="BJ16" s="487"/>
      <c r="BK16" s="487"/>
      <c r="BL16" s="487"/>
      <c r="BM16" s="487"/>
      <c r="BN16" s="487"/>
      <c r="BO16" s="487"/>
      <c r="BP16" s="487"/>
      <c r="BQ16" s="487"/>
      <c r="BR16" s="487"/>
      <c r="BS16" s="487"/>
      <c r="BT16" s="487"/>
      <c r="BU16" s="487"/>
      <c r="BV16" s="487"/>
      <c r="BW16" s="393"/>
      <c r="BX16" s="396"/>
      <c r="BY16" s="396"/>
      <c r="BZ16" s="394"/>
      <c r="CA16" s="485"/>
      <c r="CB16" s="238"/>
    </row>
    <row r="17" spans="1:80" ht="51.75" customHeight="1" x14ac:dyDescent="0.25">
      <c r="A17" s="401"/>
      <c r="B17" s="485"/>
      <c r="C17" s="485"/>
      <c r="D17" s="401"/>
      <c r="E17" s="490" t="s">
        <v>14</v>
      </c>
      <c r="F17" s="491"/>
      <c r="G17" s="491"/>
      <c r="H17" s="491"/>
      <c r="I17" s="491"/>
      <c r="J17" s="491"/>
      <c r="K17" s="492"/>
      <c r="L17" s="490" t="s">
        <v>83</v>
      </c>
      <c r="M17" s="491"/>
      <c r="N17" s="491"/>
      <c r="O17" s="491"/>
      <c r="P17" s="491"/>
      <c r="Q17" s="491"/>
      <c r="R17" s="492"/>
      <c r="S17" s="485" t="s">
        <v>84</v>
      </c>
      <c r="T17" s="485"/>
      <c r="U17" s="485"/>
      <c r="V17" s="485"/>
      <c r="W17" s="485"/>
      <c r="X17" s="485"/>
      <c r="Y17" s="485"/>
      <c r="Z17" s="485" t="s">
        <v>88</v>
      </c>
      <c r="AA17" s="485"/>
      <c r="AB17" s="485"/>
      <c r="AC17" s="485"/>
      <c r="AD17" s="485"/>
      <c r="AE17" s="485"/>
      <c r="AF17" s="485"/>
      <c r="AG17" s="489" t="s">
        <v>86</v>
      </c>
      <c r="AH17" s="489"/>
      <c r="AI17" s="489"/>
      <c r="AJ17" s="489"/>
      <c r="AK17" s="489"/>
      <c r="AL17" s="489"/>
      <c r="AM17" s="489"/>
      <c r="AN17" s="485" t="s">
        <v>14</v>
      </c>
      <c r="AO17" s="485"/>
      <c r="AP17" s="485"/>
      <c r="AQ17" s="485"/>
      <c r="AR17" s="485"/>
      <c r="AS17" s="485"/>
      <c r="AT17" s="485"/>
      <c r="AU17" s="490" t="s">
        <v>83</v>
      </c>
      <c r="AV17" s="491"/>
      <c r="AW17" s="491"/>
      <c r="AX17" s="491"/>
      <c r="AY17" s="491"/>
      <c r="AZ17" s="491"/>
      <c r="BA17" s="492"/>
      <c r="BB17" s="490" t="s">
        <v>84</v>
      </c>
      <c r="BC17" s="491"/>
      <c r="BD17" s="491"/>
      <c r="BE17" s="491"/>
      <c r="BF17" s="491"/>
      <c r="BG17" s="491"/>
      <c r="BH17" s="492"/>
      <c r="BI17" s="490" t="s">
        <v>88</v>
      </c>
      <c r="BJ17" s="491"/>
      <c r="BK17" s="491"/>
      <c r="BL17" s="491"/>
      <c r="BM17" s="491"/>
      <c r="BN17" s="491"/>
      <c r="BO17" s="492"/>
      <c r="BP17" s="486" t="s">
        <v>86</v>
      </c>
      <c r="BQ17" s="487"/>
      <c r="BR17" s="487"/>
      <c r="BS17" s="487"/>
      <c r="BT17" s="487"/>
      <c r="BU17" s="487"/>
      <c r="BV17" s="487"/>
      <c r="BW17" s="482"/>
      <c r="BX17" s="493"/>
      <c r="BY17" s="493"/>
      <c r="BZ17" s="483"/>
      <c r="CA17" s="485"/>
      <c r="CB17" s="238"/>
    </row>
    <row r="18" spans="1:80" ht="51.75" customHeight="1" x14ac:dyDescent="0.25">
      <c r="A18" s="401"/>
      <c r="B18" s="485"/>
      <c r="C18" s="485"/>
      <c r="D18" s="401"/>
      <c r="E18" s="239" t="s">
        <v>22</v>
      </c>
      <c r="F18" s="489" t="s">
        <v>21</v>
      </c>
      <c r="G18" s="489"/>
      <c r="H18" s="489"/>
      <c r="I18" s="489"/>
      <c r="J18" s="489"/>
      <c r="K18" s="489"/>
      <c r="L18" s="281" t="s">
        <v>22</v>
      </c>
      <c r="M18" s="489" t="s">
        <v>21</v>
      </c>
      <c r="N18" s="489"/>
      <c r="O18" s="489"/>
      <c r="P18" s="489"/>
      <c r="Q18" s="489"/>
      <c r="R18" s="489"/>
      <c r="S18" s="239" t="s">
        <v>22</v>
      </c>
      <c r="T18" s="489" t="s">
        <v>21</v>
      </c>
      <c r="U18" s="489"/>
      <c r="V18" s="489"/>
      <c r="W18" s="489"/>
      <c r="X18" s="489"/>
      <c r="Y18" s="489"/>
      <c r="Z18" s="239" t="s">
        <v>22</v>
      </c>
      <c r="AA18" s="489" t="s">
        <v>21</v>
      </c>
      <c r="AB18" s="489"/>
      <c r="AC18" s="489"/>
      <c r="AD18" s="489"/>
      <c r="AE18" s="489"/>
      <c r="AF18" s="489"/>
      <c r="AG18" s="239" t="s">
        <v>22</v>
      </c>
      <c r="AH18" s="489" t="s">
        <v>21</v>
      </c>
      <c r="AI18" s="489"/>
      <c r="AJ18" s="489"/>
      <c r="AK18" s="489"/>
      <c r="AL18" s="489"/>
      <c r="AM18" s="489"/>
      <c r="AN18" s="239" t="s">
        <v>22</v>
      </c>
      <c r="AO18" s="489" t="s">
        <v>21</v>
      </c>
      <c r="AP18" s="489"/>
      <c r="AQ18" s="489"/>
      <c r="AR18" s="489"/>
      <c r="AS18" s="489"/>
      <c r="AT18" s="489"/>
      <c r="AU18" s="281" t="s">
        <v>22</v>
      </c>
      <c r="AV18" s="489" t="s">
        <v>21</v>
      </c>
      <c r="AW18" s="489"/>
      <c r="AX18" s="489"/>
      <c r="AY18" s="489"/>
      <c r="AZ18" s="489"/>
      <c r="BA18" s="489"/>
      <c r="BB18" s="239" t="s">
        <v>22</v>
      </c>
      <c r="BC18" s="489" t="s">
        <v>21</v>
      </c>
      <c r="BD18" s="489"/>
      <c r="BE18" s="489"/>
      <c r="BF18" s="489"/>
      <c r="BG18" s="489"/>
      <c r="BH18" s="489"/>
      <c r="BI18" s="239" t="s">
        <v>22</v>
      </c>
      <c r="BJ18" s="489" t="s">
        <v>21</v>
      </c>
      <c r="BK18" s="489"/>
      <c r="BL18" s="489"/>
      <c r="BM18" s="489"/>
      <c r="BN18" s="489"/>
      <c r="BO18" s="489"/>
      <c r="BP18" s="239" t="s">
        <v>22</v>
      </c>
      <c r="BQ18" s="489" t="s">
        <v>21</v>
      </c>
      <c r="BR18" s="489"/>
      <c r="BS18" s="489"/>
      <c r="BT18" s="489"/>
      <c r="BU18" s="489"/>
      <c r="BV18" s="489"/>
      <c r="BW18" s="382" t="s">
        <v>22</v>
      </c>
      <c r="BX18" s="382"/>
      <c r="BY18" s="382" t="s">
        <v>21</v>
      </c>
      <c r="BZ18" s="382"/>
      <c r="CA18" s="485"/>
      <c r="CB18" s="238"/>
    </row>
    <row r="19" spans="1:80" ht="75" customHeight="1" x14ac:dyDescent="0.25">
      <c r="A19" s="402"/>
      <c r="B19" s="485"/>
      <c r="C19" s="485"/>
      <c r="D19" s="402"/>
      <c r="E19" s="210" t="s">
        <v>955</v>
      </c>
      <c r="F19" s="210" t="s">
        <v>955</v>
      </c>
      <c r="G19" s="146" t="s">
        <v>2</v>
      </c>
      <c r="H19" s="146" t="s">
        <v>3</v>
      </c>
      <c r="I19" s="146" t="s">
        <v>55</v>
      </c>
      <c r="J19" s="146" t="s">
        <v>1080</v>
      </c>
      <c r="K19" s="146" t="s">
        <v>1074</v>
      </c>
      <c r="L19" s="280" t="s">
        <v>955</v>
      </c>
      <c r="M19" s="280" t="s">
        <v>955</v>
      </c>
      <c r="N19" s="146" t="s">
        <v>2</v>
      </c>
      <c r="O19" s="146" t="s">
        <v>3</v>
      </c>
      <c r="P19" s="146" t="s">
        <v>55</v>
      </c>
      <c r="Q19" s="146" t="s">
        <v>1080</v>
      </c>
      <c r="R19" s="146" t="s">
        <v>1074</v>
      </c>
      <c r="S19" s="210" t="s">
        <v>955</v>
      </c>
      <c r="T19" s="210" t="s">
        <v>955</v>
      </c>
      <c r="U19" s="146" t="s">
        <v>2</v>
      </c>
      <c r="V19" s="146" t="s">
        <v>3</v>
      </c>
      <c r="W19" s="146" t="s">
        <v>55</v>
      </c>
      <c r="X19" s="146" t="s">
        <v>1080</v>
      </c>
      <c r="Y19" s="146" t="s">
        <v>1074</v>
      </c>
      <c r="Z19" s="210" t="s">
        <v>955</v>
      </c>
      <c r="AA19" s="210" t="s">
        <v>955</v>
      </c>
      <c r="AB19" s="146" t="s">
        <v>2</v>
      </c>
      <c r="AC19" s="146" t="s">
        <v>3</v>
      </c>
      <c r="AD19" s="146" t="s">
        <v>55</v>
      </c>
      <c r="AE19" s="146" t="s">
        <v>1080</v>
      </c>
      <c r="AF19" s="146" t="s">
        <v>1074</v>
      </c>
      <c r="AG19" s="210" t="s">
        <v>955</v>
      </c>
      <c r="AH19" s="210" t="s">
        <v>955</v>
      </c>
      <c r="AI19" s="146" t="s">
        <v>2</v>
      </c>
      <c r="AJ19" s="146" t="s">
        <v>3</v>
      </c>
      <c r="AK19" s="146" t="s">
        <v>55</v>
      </c>
      <c r="AL19" s="146" t="s">
        <v>1080</v>
      </c>
      <c r="AM19" s="146" t="s">
        <v>1074</v>
      </c>
      <c r="AN19" s="210" t="s">
        <v>955</v>
      </c>
      <c r="AO19" s="210" t="s">
        <v>955</v>
      </c>
      <c r="AP19" s="146" t="s">
        <v>2</v>
      </c>
      <c r="AQ19" s="146" t="s">
        <v>3</v>
      </c>
      <c r="AR19" s="146" t="s">
        <v>55</v>
      </c>
      <c r="AS19" s="146" t="s">
        <v>1080</v>
      </c>
      <c r="AT19" s="146" t="s">
        <v>1077</v>
      </c>
      <c r="AU19" s="280" t="s">
        <v>955</v>
      </c>
      <c r="AV19" s="280" t="s">
        <v>955</v>
      </c>
      <c r="AW19" s="146" t="s">
        <v>2</v>
      </c>
      <c r="AX19" s="146" t="s">
        <v>3</v>
      </c>
      <c r="AY19" s="146" t="s">
        <v>55</v>
      </c>
      <c r="AZ19" s="146" t="s">
        <v>1080</v>
      </c>
      <c r="BA19" s="146" t="s">
        <v>1074</v>
      </c>
      <c r="BB19" s="210" t="s">
        <v>955</v>
      </c>
      <c r="BC19" s="210" t="s">
        <v>955</v>
      </c>
      <c r="BD19" s="146" t="s">
        <v>2</v>
      </c>
      <c r="BE19" s="146" t="s">
        <v>3</v>
      </c>
      <c r="BF19" s="146" t="s">
        <v>55</v>
      </c>
      <c r="BG19" s="146" t="s">
        <v>1080</v>
      </c>
      <c r="BH19" s="146" t="s">
        <v>1074</v>
      </c>
      <c r="BI19" s="210" t="s">
        <v>955</v>
      </c>
      <c r="BJ19" s="210" t="s">
        <v>955</v>
      </c>
      <c r="BK19" s="146" t="s">
        <v>2</v>
      </c>
      <c r="BL19" s="146" t="s">
        <v>3</v>
      </c>
      <c r="BM19" s="146" t="s">
        <v>55</v>
      </c>
      <c r="BN19" s="146" t="s">
        <v>1080</v>
      </c>
      <c r="BO19" s="146" t="s">
        <v>1074</v>
      </c>
      <c r="BP19" s="210" t="s">
        <v>955</v>
      </c>
      <c r="BQ19" s="210" t="s">
        <v>955</v>
      </c>
      <c r="BR19" s="146" t="s">
        <v>2</v>
      </c>
      <c r="BS19" s="146" t="s">
        <v>3</v>
      </c>
      <c r="BT19" s="146" t="s">
        <v>55</v>
      </c>
      <c r="BU19" s="146" t="s">
        <v>1080</v>
      </c>
      <c r="BV19" s="146" t="s">
        <v>1074</v>
      </c>
      <c r="BW19" s="212" t="s">
        <v>957</v>
      </c>
      <c r="BX19" s="170" t="s">
        <v>8</v>
      </c>
      <c r="BY19" s="212" t="s">
        <v>957</v>
      </c>
      <c r="BZ19" s="170" t="s">
        <v>8</v>
      </c>
      <c r="CA19" s="485"/>
      <c r="CB19" s="238"/>
    </row>
    <row r="20" spans="1:80" x14ac:dyDescent="0.25">
      <c r="A20" s="194">
        <v>1</v>
      </c>
      <c r="B20" s="194">
        <v>2</v>
      </c>
      <c r="C20" s="194">
        <v>3</v>
      </c>
      <c r="D20" s="194">
        <v>4</v>
      </c>
      <c r="E20" s="240" t="s">
        <v>92</v>
      </c>
      <c r="F20" s="194" t="s">
        <v>93</v>
      </c>
      <c r="G20" s="194" t="s">
        <v>94</v>
      </c>
      <c r="H20" s="194" t="s">
        <v>95</v>
      </c>
      <c r="I20" s="194" t="s">
        <v>96</v>
      </c>
      <c r="J20" s="194" t="s">
        <v>97</v>
      </c>
      <c r="K20" s="194" t="s">
        <v>98</v>
      </c>
      <c r="L20" s="194" t="s">
        <v>99</v>
      </c>
      <c r="M20" s="194" t="s">
        <v>100</v>
      </c>
      <c r="N20" s="194" t="s">
        <v>101</v>
      </c>
      <c r="O20" s="194" t="s">
        <v>102</v>
      </c>
      <c r="P20" s="194" t="s">
        <v>103</v>
      </c>
      <c r="Q20" s="194" t="s">
        <v>104</v>
      </c>
      <c r="R20" s="194" t="s">
        <v>105</v>
      </c>
      <c r="S20" s="194" t="s">
        <v>106</v>
      </c>
      <c r="T20" s="194" t="s">
        <v>107</v>
      </c>
      <c r="U20" s="194" t="s">
        <v>108</v>
      </c>
      <c r="V20" s="194" t="s">
        <v>109</v>
      </c>
      <c r="W20" s="194" t="s">
        <v>110</v>
      </c>
      <c r="X20" s="194" t="s">
        <v>111</v>
      </c>
      <c r="Y20" s="194" t="s">
        <v>112</v>
      </c>
      <c r="Z20" s="194" t="s">
        <v>113</v>
      </c>
      <c r="AA20" s="194" t="s">
        <v>114</v>
      </c>
      <c r="AB20" s="194" t="s">
        <v>115</v>
      </c>
      <c r="AC20" s="194" t="s">
        <v>116</v>
      </c>
      <c r="AD20" s="194" t="s">
        <v>117</v>
      </c>
      <c r="AE20" s="194" t="s">
        <v>118</v>
      </c>
      <c r="AF20" s="194" t="s">
        <v>119</v>
      </c>
      <c r="AG20" s="194" t="s">
        <v>120</v>
      </c>
      <c r="AH20" s="194" t="s">
        <v>121</v>
      </c>
      <c r="AI20" s="194" t="s">
        <v>122</v>
      </c>
      <c r="AJ20" s="194" t="s">
        <v>123</v>
      </c>
      <c r="AK20" s="194" t="s">
        <v>124</v>
      </c>
      <c r="AL20" s="194" t="s">
        <v>125</v>
      </c>
      <c r="AM20" s="194" t="s">
        <v>126</v>
      </c>
      <c r="AN20" s="194" t="s">
        <v>127</v>
      </c>
      <c r="AO20" s="194" t="s">
        <v>128</v>
      </c>
      <c r="AP20" s="194" t="s">
        <v>129</v>
      </c>
      <c r="AQ20" s="194" t="s">
        <v>130</v>
      </c>
      <c r="AR20" s="194" t="s">
        <v>131</v>
      </c>
      <c r="AS20" s="194" t="s">
        <v>132</v>
      </c>
      <c r="AT20" s="194" t="s">
        <v>133</v>
      </c>
      <c r="AU20" s="194" t="s">
        <v>134</v>
      </c>
      <c r="AV20" s="194" t="s">
        <v>135</v>
      </c>
      <c r="AW20" s="194" t="s">
        <v>136</v>
      </c>
      <c r="AX20" s="241" t="s">
        <v>137</v>
      </c>
      <c r="AY20" s="194" t="s">
        <v>138</v>
      </c>
      <c r="AZ20" s="194" t="s">
        <v>139</v>
      </c>
      <c r="BA20" s="194" t="s">
        <v>140</v>
      </c>
      <c r="BB20" s="194" t="s">
        <v>141</v>
      </c>
      <c r="BC20" s="194" t="s">
        <v>142</v>
      </c>
      <c r="BD20" s="194" t="s">
        <v>143</v>
      </c>
      <c r="BE20" s="194" t="s">
        <v>144</v>
      </c>
      <c r="BF20" s="194" t="s">
        <v>145</v>
      </c>
      <c r="BG20" s="194" t="s">
        <v>146</v>
      </c>
      <c r="BH20" s="194" t="s">
        <v>147</v>
      </c>
      <c r="BI20" s="194" t="s">
        <v>148</v>
      </c>
      <c r="BJ20" s="194" t="s">
        <v>149</v>
      </c>
      <c r="BK20" s="194" t="s">
        <v>150</v>
      </c>
      <c r="BL20" s="194" t="s">
        <v>151</v>
      </c>
      <c r="BM20" s="194" t="s">
        <v>152</v>
      </c>
      <c r="BN20" s="194" t="s">
        <v>153</v>
      </c>
      <c r="BO20" s="194" t="s">
        <v>154</v>
      </c>
      <c r="BP20" s="194" t="s">
        <v>155</v>
      </c>
      <c r="BQ20" s="194" t="s">
        <v>156</v>
      </c>
      <c r="BR20" s="194" t="s">
        <v>157</v>
      </c>
      <c r="BS20" s="194" t="s">
        <v>158</v>
      </c>
      <c r="BT20" s="194" t="s">
        <v>159</v>
      </c>
      <c r="BU20" s="194" t="s">
        <v>160</v>
      </c>
      <c r="BV20" s="194" t="s">
        <v>161</v>
      </c>
      <c r="BW20" s="194">
        <v>7</v>
      </c>
      <c r="BX20" s="194">
        <f>BW20+1</f>
        <v>8</v>
      </c>
      <c r="BY20" s="194">
        <f>BX20+1</f>
        <v>9</v>
      </c>
      <c r="BZ20" s="194">
        <f>BY20+1</f>
        <v>10</v>
      </c>
      <c r="CA20" s="194">
        <f>BZ20+1</f>
        <v>11</v>
      </c>
      <c r="CB20" s="44"/>
    </row>
    <row r="21" spans="1:80" ht="47.25" x14ac:dyDescent="0.25">
      <c r="A21" s="265"/>
      <c r="B21" s="266" t="s">
        <v>179</v>
      </c>
      <c r="C21" s="267" t="s">
        <v>968</v>
      </c>
      <c r="D21" s="267" t="s">
        <v>968</v>
      </c>
      <c r="E21" s="275">
        <f>E27</f>
        <v>8.9681621623885324</v>
      </c>
      <c r="F21" s="275">
        <f>F27</f>
        <v>63.258774407150526</v>
      </c>
      <c r="G21" s="267" t="s">
        <v>968</v>
      </c>
      <c r="H21" s="267" t="s">
        <v>968</v>
      </c>
      <c r="I21" s="267" t="s">
        <v>968</v>
      </c>
      <c r="J21" s="267">
        <f>J27</f>
        <v>5</v>
      </c>
      <c r="K21" s="267">
        <f>K27</f>
        <v>3436</v>
      </c>
      <c r="L21" s="267">
        <f t="shared" ref="L21:Q21" si="0">L27</f>
        <v>0</v>
      </c>
      <c r="M21" s="275">
        <f t="shared" si="0"/>
        <v>0</v>
      </c>
      <c r="N21" s="267" t="str">
        <f t="shared" si="0"/>
        <v>нд</v>
      </c>
      <c r="O21" s="267" t="str">
        <f t="shared" si="0"/>
        <v>нд</v>
      </c>
      <c r="P21" s="267" t="str">
        <f t="shared" si="0"/>
        <v>нд</v>
      </c>
      <c r="Q21" s="267">
        <f t="shared" si="0"/>
        <v>0</v>
      </c>
      <c r="R21" s="267">
        <v>0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7" t="s">
        <v>968</v>
      </c>
      <c r="Y21" s="267">
        <v>0</v>
      </c>
      <c r="Z21" s="267" t="s">
        <v>968</v>
      </c>
      <c r="AA21" s="267" t="s">
        <v>968</v>
      </c>
      <c r="AB21" s="267" t="s">
        <v>968</v>
      </c>
      <c r="AC21" s="267" t="s">
        <v>968</v>
      </c>
      <c r="AD21" s="267" t="s">
        <v>968</v>
      </c>
      <c r="AE21" s="267" t="s">
        <v>968</v>
      </c>
      <c r="AF21" s="267" t="s">
        <v>968</v>
      </c>
      <c r="AG21" s="267" t="s">
        <v>968</v>
      </c>
      <c r="AH21" s="267" t="s">
        <v>968</v>
      </c>
      <c r="AI21" s="267" t="s">
        <v>968</v>
      </c>
      <c r="AJ21" s="267" t="s">
        <v>968</v>
      </c>
      <c r="AK21" s="267" t="s">
        <v>968</v>
      </c>
      <c r="AL21" s="267" t="s">
        <v>968</v>
      </c>
      <c r="AM21" s="267" t="s">
        <v>968</v>
      </c>
      <c r="AN21" s="267" t="s">
        <v>968</v>
      </c>
      <c r="AO21" s="267" t="s">
        <v>968</v>
      </c>
      <c r="AP21" s="267" t="s">
        <v>968</v>
      </c>
      <c r="AQ21" s="267" t="s">
        <v>968</v>
      </c>
      <c r="AR21" s="267" t="s">
        <v>968</v>
      </c>
      <c r="AS21" s="267" t="s">
        <v>968</v>
      </c>
      <c r="AT21" s="267" t="s">
        <v>968</v>
      </c>
      <c r="AU21" s="267">
        <v>0</v>
      </c>
      <c r="AV21" s="275">
        <f>AV27</f>
        <v>0</v>
      </c>
      <c r="AW21" s="275" t="s">
        <v>968</v>
      </c>
      <c r="AX21" s="275" t="s">
        <v>968</v>
      </c>
      <c r="AY21" s="275" t="s">
        <v>968</v>
      </c>
      <c r="AZ21" s="267">
        <f>AZ27</f>
        <v>0</v>
      </c>
      <c r="BA21" s="267">
        <f>BA27</f>
        <v>0</v>
      </c>
      <c r="BB21" s="267" t="s">
        <v>968</v>
      </c>
      <c r="BC21" s="267" t="s">
        <v>968</v>
      </c>
      <c r="BD21" s="267" t="s">
        <v>968</v>
      </c>
      <c r="BE21" s="267" t="s">
        <v>968</v>
      </c>
      <c r="BF21" s="267" t="s">
        <v>968</v>
      </c>
      <c r="BG21" s="267" t="s">
        <v>968</v>
      </c>
      <c r="BH21" s="267">
        <v>0</v>
      </c>
      <c r="BI21" s="267" t="s">
        <v>968</v>
      </c>
      <c r="BJ21" s="267" t="s">
        <v>968</v>
      </c>
      <c r="BK21" s="267" t="s">
        <v>968</v>
      </c>
      <c r="BL21" s="267" t="s">
        <v>968</v>
      </c>
      <c r="BM21" s="267" t="s">
        <v>968</v>
      </c>
      <c r="BN21" s="267" t="s">
        <v>968</v>
      </c>
      <c r="BO21" s="267" t="s">
        <v>968</v>
      </c>
      <c r="BP21" s="267" t="s">
        <v>968</v>
      </c>
      <c r="BQ21" s="267" t="s">
        <v>968</v>
      </c>
      <c r="BR21" s="267" t="s">
        <v>968</v>
      </c>
      <c r="BS21" s="267" t="s">
        <v>968</v>
      </c>
      <c r="BT21" s="267" t="s">
        <v>968</v>
      </c>
      <c r="BU21" s="267" t="s">
        <v>968</v>
      </c>
      <c r="BV21" s="267" t="s">
        <v>968</v>
      </c>
      <c r="BW21" s="267" t="s">
        <v>968</v>
      </c>
      <c r="BX21" s="267" t="s">
        <v>968</v>
      </c>
      <c r="BY21" s="267" t="s">
        <v>968</v>
      </c>
      <c r="BZ21" s="267" t="s">
        <v>968</v>
      </c>
      <c r="CA21" s="264"/>
      <c r="CB21" s="44"/>
    </row>
    <row r="22" spans="1:80" ht="31.5" hidden="1" x14ac:dyDescent="0.25">
      <c r="A22" s="265" t="s">
        <v>969</v>
      </c>
      <c r="B22" s="266" t="s">
        <v>970</v>
      </c>
      <c r="C22" s="267" t="s">
        <v>968</v>
      </c>
      <c r="D22" s="267" t="s">
        <v>968</v>
      </c>
      <c r="E22" s="275" t="s">
        <v>968</v>
      </c>
      <c r="F22" s="275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7" t="s">
        <v>968</v>
      </c>
      <c r="Y22" s="267" t="s">
        <v>968</v>
      </c>
      <c r="Z22" s="267" t="s">
        <v>968</v>
      </c>
      <c r="AA22" s="267" t="s">
        <v>968</v>
      </c>
      <c r="AB22" s="267" t="s">
        <v>968</v>
      </c>
      <c r="AC22" s="267" t="s">
        <v>968</v>
      </c>
      <c r="AD22" s="267" t="s">
        <v>968</v>
      </c>
      <c r="AE22" s="267" t="s">
        <v>968</v>
      </c>
      <c r="AF22" s="267" t="s">
        <v>968</v>
      </c>
      <c r="AG22" s="267" t="s">
        <v>968</v>
      </c>
      <c r="AH22" s="267" t="s">
        <v>968</v>
      </c>
      <c r="AI22" s="267" t="s">
        <v>968</v>
      </c>
      <c r="AJ22" s="267" t="s">
        <v>968</v>
      </c>
      <c r="AK22" s="267" t="s">
        <v>968</v>
      </c>
      <c r="AL22" s="267" t="s">
        <v>968</v>
      </c>
      <c r="AM22" s="267" t="s">
        <v>968</v>
      </c>
      <c r="AN22" s="267" t="s">
        <v>968</v>
      </c>
      <c r="AO22" s="267" t="s">
        <v>968</v>
      </c>
      <c r="AP22" s="267" t="s">
        <v>968</v>
      </c>
      <c r="AQ22" s="267" t="s">
        <v>968</v>
      </c>
      <c r="AR22" s="267" t="s">
        <v>968</v>
      </c>
      <c r="AS22" s="267" t="s">
        <v>968</v>
      </c>
      <c r="AT22" s="267" t="s">
        <v>968</v>
      </c>
      <c r="AU22" s="267" t="s">
        <v>968</v>
      </c>
      <c r="AV22" s="275" t="s">
        <v>968</v>
      </c>
      <c r="AW22" s="275" t="s">
        <v>968</v>
      </c>
      <c r="AX22" s="275" t="s">
        <v>968</v>
      </c>
      <c r="AY22" s="275" t="s">
        <v>968</v>
      </c>
      <c r="AZ22" s="275" t="s">
        <v>968</v>
      </c>
      <c r="BA22" s="267" t="s">
        <v>968</v>
      </c>
      <c r="BB22" s="267" t="s">
        <v>968</v>
      </c>
      <c r="BC22" s="267" t="s">
        <v>968</v>
      </c>
      <c r="BD22" s="267" t="s">
        <v>968</v>
      </c>
      <c r="BE22" s="267" t="s">
        <v>968</v>
      </c>
      <c r="BF22" s="267" t="s">
        <v>968</v>
      </c>
      <c r="BG22" s="267" t="s">
        <v>968</v>
      </c>
      <c r="BH22" s="267" t="s">
        <v>968</v>
      </c>
      <c r="BI22" s="267" t="s">
        <v>968</v>
      </c>
      <c r="BJ22" s="267" t="s">
        <v>968</v>
      </c>
      <c r="BK22" s="267" t="s">
        <v>968</v>
      </c>
      <c r="BL22" s="267" t="s">
        <v>968</v>
      </c>
      <c r="BM22" s="267" t="s">
        <v>968</v>
      </c>
      <c r="BN22" s="267" t="s">
        <v>968</v>
      </c>
      <c r="BO22" s="267" t="s">
        <v>968</v>
      </c>
      <c r="BP22" s="267" t="s">
        <v>968</v>
      </c>
      <c r="BQ22" s="267" t="s">
        <v>968</v>
      </c>
      <c r="BR22" s="267" t="s">
        <v>968</v>
      </c>
      <c r="BS22" s="267" t="s">
        <v>968</v>
      </c>
      <c r="BT22" s="267" t="s">
        <v>968</v>
      </c>
      <c r="BU22" s="267" t="s">
        <v>968</v>
      </c>
      <c r="BV22" s="267" t="s">
        <v>968</v>
      </c>
      <c r="BW22" s="267" t="s">
        <v>968</v>
      </c>
      <c r="BX22" s="267" t="s">
        <v>968</v>
      </c>
      <c r="BY22" s="267" t="s">
        <v>968</v>
      </c>
      <c r="BZ22" s="267" t="s">
        <v>968</v>
      </c>
      <c r="CA22" s="264"/>
      <c r="CB22" s="44"/>
    </row>
    <row r="23" spans="1:80" ht="63" hidden="1" x14ac:dyDescent="0.25">
      <c r="A23" s="265" t="s">
        <v>971</v>
      </c>
      <c r="B23" s="266" t="s">
        <v>972</v>
      </c>
      <c r="C23" s="267" t="s">
        <v>968</v>
      </c>
      <c r="D23" s="267" t="s">
        <v>968</v>
      </c>
      <c r="E23" s="275" t="s">
        <v>968</v>
      </c>
      <c r="F23" s="275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7" t="s">
        <v>968</v>
      </c>
      <c r="Y23" s="267" t="s">
        <v>968</v>
      </c>
      <c r="Z23" s="267" t="s">
        <v>968</v>
      </c>
      <c r="AA23" s="267" t="s">
        <v>968</v>
      </c>
      <c r="AB23" s="267" t="s">
        <v>968</v>
      </c>
      <c r="AC23" s="267" t="s">
        <v>968</v>
      </c>
      <c r="AD23" s="267" t="s">
        <v>968</v>
      </c>
      <c r="AE23" s="267" t="s">
        <v>968</v>
      </c>
      <c r="AF23" s="267" t="s">
        <v>968</v>
      </c>
      <c r="AG23" s="267" t="s">
        <v>968</v>
      </c>
      <c r="AH23" s="267" t="s">
        <v>968</v>
      </c>
      <c r="AI23" s="267" t="s">
        <v>968</v>
      </c>
      <c r="AJ23" s="267" t="s">
        <v>968</v>
      </c>
      <c r="AK23" s="267" t="s">
        <v>968</v>
      </c>
      <c r="AL23" s="267" t="s">
        <v>968</v>
      </c>
      <c r="AM23" s="267" t="s">
        <v>968</v>
      </c>
      <c r="AN23" s="267" t="s">
        <v>968</v>
      </c>
      <c r="AO23" s="267" t="s">
        <v>968</v>
      </c>
      <c r="AP23" s="267" t="s">
        <v>968</v>
      </c>
      <c r="AQ23" s="267" t="s">
        <v>968</v>
      </c>
      <c r="AR23" s="267" t="s">
        <v>968</v>
      </c>
      <c r="AS23" s="267" t="s">
        <v>968</v>
      </c>
      <c r="AT23" s="267" t="s">
        <v>968</v>
      </c>
      <c r="AU23" s="267" t="s">
        <v>968</v>
      </c>
      <c r="AV23" s="275" t="s">
        <v>968</v>
      </c>
      <c r="AW23" s="275" t="s">
        <v>968</v>
      </c>
      <c r="AX23" s="275" t="s">
        <v>968</v>
      </c>
      <c r="AY23" s="275" t="s">
        <v>968</v>
      </c>
      <c r="AZ23" s="275" t="s">
        <v>968</v>
      </c>
      <c r="BA23" s="267" t="s">
        <v>968</v>
      </c>
      <c r="BB23" s="267" t="s">
        <v>968</v>
      </c>
      <c r="BC23" s="267" t="s">
        <v>968</v>
      </c>
      <c r="BD23" s="267" t="s">
        <v>968</v>
      </c>
      <c r="BE23" s="267" t="s">
        <v>968</v>
      </c>
      <c r="BF23" s="267" t="s">
        <v>968</v>
      </c>
      <c r="BG23" s="267" t="s">
        <v>968</v>
      </c>
      <c r="BH23" s="267" t="s">
        <v>968</v>
      </c>
      <c r="BI23" s="267" t="s">
        <v>968</v>
      </c>
      <c r="BJ23" s="267" t="s">
        <v>968</v>
      </c>
      <c r="BK23" s="267" t="s">
        <v>968</v>
      </c>
      <c r="BL23" s="267" t="s">
        <v>968</v>
      </c>
      <c r="BM23" s="267" t="s">
        <v>968</v>
      </c>
      <c r="BN23" s="267" t="s">
        <v>968</v>
      </c>
      <c r="BO23" s="267" t="s">
        <v>968</v>
      </c>
      <c r="BP23" s="267" t="s">
        <v>968</v>
      </c>
      <c r="BQ23" s="267" t="s">
        <v>968</v>
      </c>
      <c r="BR23" s="267" t="s">
        <v>968</v>
      </c>
      <c r="BS23" s="267" t="s">
        <v>968</v>
      </c>
      <c r="BT23" s="267" t="s">
        <v>968</v>
      </c>
      <c r="BU23" s="267" t="s">
        <v>968</v>
      </c>
      <c r="BV23" s="267" t="s">
        <v>968</v>
      </c>
      <c r="BW23" s="267" t="s">
        <v>968</v>
      </c>
      <c r="BX23" s="267" t="s">
        <v>968</v>
      </c>
      <c r="BY23" s="267" t="s">
        <v>968</v>
      </c>
      <c r="BZ23" s="267" t="s">
        <v>968</v>
      </c>
      <c r="CA23" s="264"/>
      <c r="CB23" s="44"/>
    </row>
    <row r="24" spans="1:80" ht="141.75" hidden="1" x14ac:dyDescent="0.25">
      <c r="A24" s="265" t="s">
        <v>973</v>
      </c>
      <c r="B24" s="266" t="s">
        <v>974</v>
      </c>
      <c r="C24" s="267" t="s">
        <v>968</v>
      </c>
      <c r="D24" s="267" t="s">
        <v>968</v>
      </c>
      <c r="E24" s="275" t="s">
        <v>968</v>
      </c>
      <c r="F24" s="275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7" t="s">
        <v>968</v>
      </c>
      <c r="Y24" s="267" t="s">
        <v>968</v>
      </c>
      <c r="Z24" s="267" t="s">
        <v>968</v>
      </c>
      <c r="AA24" s="267" t="s">
        <v>968</v>
      </c>
      <c r="AB24" s="267" t="s">
        <v>968</v>
      </c>
      <c r="AC24" s="267" t="s">
        <v>968</v>
      </c>
      <c r="AD24" s="267" t="s">
        <v>968</v>
      </c>
      <c r="AE24" s="267" t="s">
        <v>968</v>
      </c>
      <c r="AF24" s="267" t="s">
        <v>968</v>
      </c>
      <c r="AG24" s="267" t="s">
        <v>968</v>
      </c>
      <c r="AH24" s="267" t="s">
        <v>968</v>
      </c>
      <c r="AI24" s="267" t="s">
        <v>968</v>
      </c>
      <c r="AJ24" s="267" t="s">
        <v>968</v>
      </c>
      <c r="AK24" s="267" t="s">
        <v>968</v>
      </c>
      <c r="AL24" s="267" t="s">
        <v>968</v>
      </c>
      <c r="AM24" s="267" t="s">
        <v>968</v>
      </c>
      <c r="AN24" s="267" t="s">
        <v>968</v>
      </c>
      <c r="AO24" s="267" t="s">
        <v>968</v>
      </c>
      <c r="AP24" s="267" t="s">
        <v>968</v>
      </c>
      <c r="AQ24" s="267" t="s">
        <v>968</v>
      </c>
      <c r="AR24" s="267" t="s">
        <v>968</v>
      </c>
      <c r="AS24" s="267" t="s">
        <v>968</v>
      </c>
      <c r="AT24" s="267" t="s">
        <v>968</v>
      </c>
      <c r="AU24" s="267" t="s">
        <v>968</v>
      </c>
      <c r="AV24" s="275" t="s">
        <v>968</v>
      </c>
      <c r="AW24" s="275" t="s">
        <v>968</v>
      </c>
      <c r="AX24" s="275" t="s">
        <v>968</v>
      </c>
      <c r="AY24" s="275" t="s">
        <v>968</v>
      </c>
      <c r="AZ24" s="275" t="s">
        <v>968</v>
      </c>
      <c r="BA24" s="267" t="s">
        <v>968</v>
      </c>
      <c r="BB24" s="267" t="s">
        <v>968</v>
      </c>
      <c r="BC24" s="267" t="s">
        <v>968</v>
      </c>
      <c r="BD24" s="267" t="s">
        <v>968</v>
      </c>
      <c r="BE24" s="267" t="s">
        <v>968</v>
      </c>
      <c r="BF24" s="267" t="s">
        <v>968</v>
      </c>
      <c r="BG24" s="267" t="s">
        <v>968</v>
      </c>
      <c r="BH24" s="267" t="s">
        <v>968</v>
      </c>
      <c r="BI24" s="267" t="s">
        <v>968</v>
      </c>
      <c r="BJ24" s="267" t="s">
        <v>968</v>
      </c>
      <c r="BK24" s="267" t="s">
        <v>968</v>
      </c>
      <c r="BL24" s="267" t="s">
        <v>968</v>
      </c>
      <c r="BM24" s="267" t="s">
        <v>968</v>
      </c>
      <c r="BN24" s="267" t="s">
        <v>968</v>
      </c>
      <c r="BO24" s="267" t="s">
        <v>968</v>
      </c>
      <c r="BP24" s="267" t="s">
        <v>968</v>
      </c>
      <c r="BQ24" s="267" t="s">
        <v>968</v>
      </c>
      <c r="BR24" s="267" t="s">
        <v>968</v>
      </c>
      <c r="BS24" s="267" t="s">
        <v>968</v>
      </c>
      <c r="BT24" s="267" t="s">
        <v>968</v>
      </c>
      <c r="BU24" s="267" t="s">
        <v>968</v>
      </c>
      <c r="BV24" s="267" t="s">
        <v>968</v>
      </c>
      <c r="BW24" s="267" t="s">
        <v>968</v>
      </c>
      <c r="BX24" s="267" t="s">
        <v>968</v>
      </c>
      <c r="BY24" s="267" t="s">
        <v>968</v>
      </c>
      <c r="BZ24" s="267" t="s">
        <v>968</v>
      </c>
      <c r="CA24" s="264"/>
      <c r="CB24" s="44"/>
    </row>
    <row r="25" spans="1:80" ht="63" hidden="1" x14ac:dyDescent="0.25">
      <c r="A25" s="265" t="s">
        <v>975</v>
      </c>
      <c r="B25" s="266" t="s">
        <v>976</v>
      </c>
      <c r="C25" s="267" t="s">
        <v>968</v>
      </c>
      <c r="D25" s="267" t="s">
        <v>968</v>
      </c>
      <c r="E25" s="275" t="s">
        <v>968</v>
      </c>
      <c r="F25" s="275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7" t="s">
        <v>968</v>
      </c>
      <c r="Y25" s="267" t="s">
        <v>968</v>
      </c>
      <c r="Z25" s="267" t="s">
        <v>968</v>
      </c>
      <c r="AA25" s="267" t="s">
        <v>968</v>
      </c>
      <c r="AB25" s="267" t="s">
        <v>968</v>
      </c>
      <c r="AC25" s="267" t="s">
        <v>968</v>
      </c>
      <c r="AD25" s="267" t="s">
        <v>968</v>
      </c>
      <c r="AE25" s="267" t="s">
        <v>968</v>
      </c>
      <c r="AF25" s="267" t="s">
        <v>968</v>
      </c>
      <c r="AG25" s="267" t="s">
        <v>968</v>
      </c>
      <c r="AH25" s="267" t="s">
        <v>968</v>
      </c>
      <c r="AI25" s="267" t="s">
        <v>968</v>
      </c>
      <c r="AJ25" s="267" t="s">
        <v>968</v>
      </c>
      <c r="AK25" s="267" t="s">
        <v>968</v>
      </c>
      <c r="AL25" s="267" t="s">
        <v>968</v>
      </c>
      <c r="AM25" s="267" t="s">
        <v>968</v>
      </c>
      <c r="AN25" s="267" t="s">
        <v>968</v>
      </c>
      <c r="AO25" s="267" t="s">
        <v>968</v>
      </c>
      <c r="AP25" s="267" t="s">
        <v>968</v>
      </c>
      <c r="AQ25" s="267" t="s">
        <v>968</v>
      </c>
      <c r="AR25" s="267" t="s">
        <v>968</v>
      </c>
      <c r="AS25" s="267" t="s">
        <v>968</v>
      </c>
      <c r="AT25" s="267" t="s">
        <v>968</v>
      </c>
      <c r="AU25" s="267" t="s">
        <v>968</v>
      </c>
      <c r="AV25" s="275" t="s">
        <v>968</v>
      </c>
      <c r="AW25" s="275" t="s">
        <v>968</v>
      </c>
      <c r="AX25" s="275" t="s">
        <v>968</v>
      </c>
      <c r="AY25" s="275" t="s">
        <v>968</v>
      </c>
      <c r="AZ25" s="275" t="s">
        <v>968</v>
      </c>
      <c r="BA25" s="267" t="s">
        <v>968</v>
      </c>
      <c r="BB25" s="267" t="s">
        <v>968</v>
      </c>
      <c r="BC25" s="267" t="s">
        <v>968</v>
      </c>
      <c r="BD25" s="267" t="s">
        <v>968</v>
      </c>
      <c r="BE25" s="267" t="s">
        <v>968</v>
      </c>
      <c r="BF25" s="267" t="s">
        <v>968</v>
      </c>
      <c r="BG25" s="267" t="s">
        <v>968</v>
      </c>
      <c r="BH25" s="267" t="s">
        <v>968</v>
      </c>
      <c r="BI25" s="267" t="s">
        <v>968</v>
      </c>
      <c r="BJ25" s="267" t="s">
        <v>968</v>
      </c>
      <c r="BK25" s="267" t="s">
        <v>968</v>
      </c>
      <c r="BL25" s="267" t="s">
        <v>968</v>
      </c>
      <c r="BM25" s="267" t="s">
        <v>968</v>
      </c>
      <c r="BN25" s="267" t="s">
        <v>968</v>
      </c>
      <c r="BO25" s="267" t="s">
        <v>968</v>
      </c>
      <c r="BP25" s="267" t="s">
        <v>968</v>
      </c>
      <c r="BQ25" s="267" t="s">
        <v>968</v>
      </c>
      <c r="BR25" s="267" t="s">
        <v>968</v>
      </c>
      <c r="BS25" s="267" t="s">
        <v>968</v>
      </c>
      <c r="BT25" s="267" t="s">
        <v>968</v>
      </c>
      <c r="BU25" s="267" t="s">
        <v>968</v>
      </c>
      <c r="BV25" s="267" t="s">
        <v>968</v>
      </c>
      <c r="BW25" s="267" t="s">
        <v>968</v>
      </c>
      <c r="BX25" s="267" t="s">
        <v>968</v>
      </c>
      <c r="BY25" s="267" t="s">
        <v>968</v>
      </c>
      <c r="BZ25" s="267" t="s">
        <v>968</v>
      </c>
      <c r="CA25" s="264"/>
      <c r="CB25" s="44"/>
    </row>
    <row r="26" spans="1:80" ht="78.75" hidden="1" x14ac:dyDescent="0.25">
      <c r="A26" s="265" t="s">
        <v>977</v>
      </c>
      <c r="B26" s="266" t="s">
        <v>978</v>
      </c>
      <c r="C26" s="267" t="s">
        <v>968</v>
      </c>
      <c r="D26" s="267" t="s">
        <v>968</v>
      </c>
      <c r="E26" s="275" t="s">
        <v>968</v>
      </c>
      <c r="F26" s="275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7" t="s">
        <v>968</v>
      </c>
      <c r="Y26" s="267" t="s">
        <v>968</v>
      </c>
      <c r="Z26" s="267" t="s">
        <v>968</v>
      </c>
      <c r="AA26" s="267" t="s">
        <v>968</v>
      </c>
      <c r="AB26" s="267" t="s">
        <v>968</v>
      </c>
      <c r="AC26" s="267" t="s">
        <v>968</v>
      </c>
      <c r="AD26" s="267" t="s">
        <v>968</v>
      </c>
      <c r="AE26" s="267" t="s">
        <v>968</v>
      </c>
      <c r="AF26" s="267" t="s">
        <v>968</v>
      </c>
      <c r="AG26" s="267" t="s">
        <v>968</v>
      </c>
      <c r="AH26" s="267" t="s">
        <v>968</v>
      </c>
      <c r="AI26" s="267" t="s">
        <v>968</v>
      </c>
      <c r="AJ26" s="267" t="s">
        <v>968</v>
      </c>
      <c r="AK26" s="267" t="s">
        <v>968</v>
      </c>
      <c r="AL26" s="267" t="s">
        <v>968</v>
      </c>
      <c r="AM26" s="267" t="s">
        <v>968</v>
      </c>
      <c r="AN26" s="267" t="s">
        <v>968</v>
      </c>
      <c r="AO26" s="267" t="s">
        <v>968</v>
      </c>
      <c r="AP26" s="267" t="s">
        <v>968</v>
      </c>
      <c r="AQ26" s="267" t="s">
        <v>968</v>
      </c>
      <c r="AR26" s="267" t="s">
        <v>968</v>
      </c>
      <c r="AS26" s="267" t="s">
        <v>968</v>
      </c>
      <c r="AT26" s="267" t="s">
        <v>968</v>
      </c>
      <c r="AU26" s="267" t="s">
        <v>968</v>
      </c>
      <c r="AV26" s="275" t="s">
        <v>968</v>
      </c>
      <c r="AW26" s="275" t="s">
        <v>968</v>
      </c>
      <c r="AX26" s="275" t="s">
        <v>968</v>
      </c>
      <c r="AY26" s="275" t="s">
        <v>968</v>
      </c>
      <c r="AZ26" s="275" t="s">
        <v>968</v>
      </c>
      <c r="BA26" s="267" t="s">
        <v>968</v>
      </c>
      <c r="BB26" s="267" t="s">
        <v>968</v>
      </c>
      <c r="BC26" s="267" t="s">
        <v>968</v>
      </c>
      <c r="BD26" s="267" t="s">
        <v>968</v>
      </c>
      <c r="BE26" s="267" t="s">
        <v>968</v>
      </c>
      <c r="BF26" s="267" t="s">
        <v>968</v>
      </c>
      <c r="BG26" s="267" t="s">
        <v>968</v>
      </c>
      <c r="BH26" s="267" t="s">
        <v>968</v>
      </c>
      <c r="BI26" s="267" t="s">
        <v>968</v>
      </c>
      <c r="BJ26" s="267" t="s">
        <v>968</v>
      </c>
      <c r="BK26" s="267" t="s">
        <v>968</v>
      </c>
      <c r="BL26" s="267" t="s">
        <v>968</v>
      </c>
      <c r="BM26" s="267" t="s">
        <v>968</v>
      </c>
      <c r="BN26" s="267" t="s">
        <v>968</v>
      </c>
      <c r="BO26" s="267" t="s">
        <v>968</v>
      </c>
      <c r="BP26" s="267" t="s">
        <v>968</v>
      </c>
      <c r="BQ26" s="267" t="s">
        <v>968</v>
      </c>
      <c r="BR26" s="267" t="s">
        <v>968</v>
      </c>
      <c r="BS26" s="267" t="s">
        <v>968</v>
      </c>
      <c r="BT26" s="267" t="s">
        <v>968</v>
      </c>
      <c r="BU26" s="267" t="s">
        <v>968</v>
      </c>
      <c r="BV26" s="267" t="s">
        <v>968</v>
      </c>
      <c r="BW26" s="267" t="s">
        <v>968</v>
      </c>
      <c r="BX26" s="267" t="s">
        <v>968</v>
      </c>
      <c r="BY26" s="267" t="s">
        <v>968</v>
      </c>
      <c r="BZ26" s="267" t="s">
        <v>968</v>
      </c>
      <c r="CA26" s="264"/>
      <c r="CB26" s="44"/>
    </row>
    <row r="27" spans="1:80" ht="31.5" x14ac:dyDescent="0.25">
      <c r="A27" s="265" t="s">
        <v>979</v>
      </c>
      <c r="B27" s="268" t="s">
        <v>980</v>
      </c>
      <c r="C27" s="267" t="s">
        <v>968</v>
      </c>
      <c r="D27" s="267" t="s">
        <v>968</v>
      </c>
      <c r="E27" s="275">
        <f>E44</f>
        <v>8.9681621623885324</v>
      </c>
      <c r="F27" s="275">
        <f>F44</f>
        <v>63.258774407150526</v>
      </c>
      <c r="G27" s="267" t="s">
        <v>968</v>
      </c>
      <c r="H27" s="267" t="s">
        <v>968</v>
      </c>
      <c r="I27" s="267" t="s">
        <v>968</v>
      </c>
      <c r="J27" s="267">
        <f>J44</f>
        <v>5</v>
      </c>
      <c r="K27" s="267">
        <f>K44</f>
        <v>3436</v>
      </c>
      <c r="L27" s="267">
        <f t="shared" ref="L27:R27" si="1">L44</f>
        <v>0</v>
      </c>
      <c r="M27" s="275">
        <f t="shared" si="1"/>
        <v>0</v>
      </c>
      <c r="N27" s="267" t="str">
        <f t="shared" si="1"/>
        <v>нд</v>
      </c>
      <c r="O27" s="267" t="str">
        <f t="shared" si="1"/>
        <v>нд</v>
      </c>
      <c r="P27" s="267" t="str">
        <f t="shared" si="1"/>
        <v>нд</v>
      </c>
      <c r="Q27" s="267">
        <f t="shared" si="1"/>
        <v>0</v>
      </c>
      <c r="R27" s="267">
        <f t="shared" si="1"/>
        <v>0</v>
      </c>
      <c r="S27" s="267" t="s">
        <v>968</v>
      </c>
      <c r="T27" s="275">
        <v>0</v>
      </c>
      <c r="U27" s="267" t="s">
        <v>968</v>
      </c>
      <c r="V27" s="267" t="s">
        <v>968</v>
      </c>
      <c r="W27" s="267" t="s">
        <v>968</v>
      </c>
      <c r="X27" s="267">
        <v>0</v>
      </c>
      <c r="Y27" s="267">
        <v>0</v>
      </c>
      <c r="Z27" s="267" t="s">
        <v>968</v>
      </c>
      <c r="AA27" s="267" t="s">
        <v>968</v>
      </c>
      <c r="AB27" s="267" t="s">
        <v>968</v>
      </c>
      <c r="AC27" s="267" t="s">
        <v>968</v>
      </c>
      <c r="AD27" s="267" t="s">
        <v>968</v>
      </c>
      <c r="AE27" s="267" t="s">
        <v>968</v>
      </c>
      <c r="AF27" s="267" t="s">
        <v>968</v>
      </c>
      <c r="AG27" s="267" t="s">
        <v>968</v>
      </c>
      <c r="AH27" s="267" t="s">
        <v>968</v>
      </c>
      <c r="AI27" s="267" t="s">
        <v>968</v>
      </c>
      <c r="AJ27" s="267" t="s">
        <v>968</v>
      </c>
      <c r="AK27" s="267" t="s">
        <v>968</v>
      </c>
      <c r="AL27" s="267" t="s">
        <v>968</v>
      </c>
      <c r="AM27" s="267" t="s">
        <v>968</v>
      </c>
      <c r="AN27" s="267" t="s">
        <v>968</v>
      </c>
      <c r="AO27" s="267" t="s">
        <v>968</v>
      </c>
      <c r="AP27" s="267" t="s">
        <v>968</v>
      </c>
      <c r="AQ27" s="267" t="s">
        <v>968</v>
      </c>
      <c r="AR27" s="267" t="s">
        <v>968</v>
      </c>
      <c r="AS27" s="267" t="s">
        <v>968</v>
      </c>
      <c r="AT27" s="267" t="s">
        <v>968</v>
      </c>
      <c r="AU27" s="267">
        <v>0</v>
      </c>
      <c r="AV27" s="275">
        <f>AV44</f>
        <v>0</v>
      </c>
      <c r="AW27" s="275" t="s">
        <v>968</v>
      </c>
      <c r="AX27" s="275" t="s">
        <v>968</v>
      </c>
      <c r="AY27" s="275" t="s">
        <v>968</v>
      </c>
      <c r="AZ27" s="267">
        <f>AZ44</f>
        <v>0</v>
      </c>
      <c r="BA27" s="267">
        <f>BA44</f>
        <v>0</v>
      </c>
      <c r="BB27" s="267" t="s">
        <v>968</v>
      </c>
      <c r="BC27" s="267" t="s">
        <v>968</v>
      </c>
      <c r="BD27" s="267" t="s">
        <v>968</v>
      </c>
      <c r="BE27" s="267" t="s">
        <v>968</v>
      </c>
      <c r="BF27" s="267" t="s">
        <v>968</v>
      </c>
      <c r="BG27" s="267" t="s">
        <v>968</v>
      </c>
      <c r="BH27" s="267">
        <v>0</v>
      </c>
      <c r="BI27" s="267" t="s">
        <v>968</v>
      </c>
      <c r="BJ27" s="267" t="s">
        <v>968</v>
      </c>
      <c r="BK27" s="267" t="s">
        <v>968</v>
      </c>
      <c r="BL27" s="267" t="s">
        <v>968</v>
      </c>
      <c r="BM27" s="267" t="s">
        <v>968</v>
      </c>
      <c r="BN27" s="267" t="s">
        <v>968</v>
      </c>
      <c r="BO27" s="267" t="s">
        <v>968</v>
      </c>
      <c r="BP27" s="267" t="s">
        <v>968</v>
      </c>
      <c r="BQ27" s="267" t="s">
        <v>968</v>
      </c>
      <c r="BR27" s="267" t="s">
        <v>968</v>
      </c>
      <c r="BS27" s="267" t="s">
        <v>968</v>
      </c>
      <c r="BT27" s="267" t="s">
        <v>968</v>
      </c>
      <c r="BU27" s="267" t="s">
        <v>968</v>
      </c>
      <c r="BV27" s="267" t="s">
        <v>968</v>
      </c>
      <c r="BW27" s="267" t="s">
        <v>968</v>
      </c>
      <c r="BX27" s="267" t="s">
        <v>968</v>
      </c>
      <c r="BY27" s="267" t="s">
        <v>968</v>
      </c>
      <c r="BZ27" s="267" t="s">
        <v>968</v>
      </c>
      <c r="CA27" s="264"/>
      <c r="CB27" s="44"/>
    </row>
    <row r="28" spans="1:80" hidden="1" x14ac:dyDescent="0.25">
      <c r="A28" s="265" t="s">
        <v>981</v>
      </c>
      <c r="B28" s="266" t="s">
        <v>982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7" t="s">
        <v>968</v>
      </c>
      <c r="Y28" s="267" t="s">
        <v>968</v>
      </c>
      <c r="Z28" s="267" t="s">
        <v>968</v>
      </c>
      <c r="AA28" s="267" t="s">
        <v>968</v>
      </c>
      <c r="AB28" s="267" t="s">
        <v>968</v>
      </c>
      <c r="AC28" s="267" t="s">
        <v>968</v>
      </c>
      <c r="AD28" s="267" t="s">
        <v>968</v>
      </c>
      <c r="AE28" s="267" t="s">
        <v>968</v>
      </c>
      <c r="AF28" s="267" t="s">
        <v>968</v>
      </c>
      <c r="AG28" s="267" t="s">
        <v>968</v>
      </c>
      <c r="AH28" s="267" t="s">
        <v>968</v>
      </c>
      <c r="AI28" s="267" t="s">
        <v>968</v>
      </c>
      <c r="AJ28" s="267" t="s">
        <v>968</v>
      </c>
      <c r="AK28" s="267" t="s">
        <v>968</v>
      </c>
      <c r="AL28" s="267" t="s">
        <v>968</v>
      </c>
      <c r="AM28" s="267" t="s">
        <v>968</v>
      </c>
      <c r="AN28" s="267" t="s">
        <v>968</v>
      </c>
      <c r="AO28" s="267" t="s">
        <v>968</v>
      </c>
      <c r="AP28" s="267" t="s">
        <v>968</v>
      </c>
      <c r="AQ28" s="267" t="s">
        <v>968</v>
      </c>
      <c r="AR28" s="267" t="s">
        <v>968</v>
      </c>
      <c r="AS28" s="267" t="s">
        <v>968</v>
      </c>
      <c r="AT28" s="267" t="s">
        <v>968</v>
      </c>
      <c r="AU28" s="267" t="s">
        <v>968</v>
      </c>
      <c r="AV28" s="275" t="s">
        <v>968</v>
      </c>
      <c r="AW28" s="275" t="s">
        <v>968</v>
      </c>
      <c r="AX28" s="275" t="s">
        <v>968</v>
      </c>
      <c r="AY28" s="275" t="s">
        <v>968</v>
      </c>
      <c r="AZ28" s="275" t="s">
        <v>968</v>
      </c>
      <c r="BA28" s="267" t="s">
        <v>968</v>
      </c>
      <c r="BB28" s="267" t="s">
        <v>968</v>
      </c>
      <c r="BC28" s="267" t="s">
        <v>968</v>
      </c>
      <c r="BD28" s="267" t="s">
        <v>968</v>
      </c>
      <c r="BE28" s="267" t="s">
        <v>968</v>
      </c>
      <c r="BF28" s="267" t="s">
        <v>968</v>
      </c>
      <c r="BG28" s="267" t="s">
        <v>968</v>
      </c>
      <c r="BH28" s="267" t="s">
        <v>968</v>
      </c>
      <c r="BI28" s="267" t="s">
        <v>968</v>
      </c>
      <c r="BJ28" s="267" t="s">
        <v>968</v>
      </c>
      <c r="BK28" s="267" t="s">
        <v>968</v>
      </c>
      <c r="BL28" s="267" t="s">
        <v>968</v>
      </c>
      <c r="BM28" s="267" t="s">
        <v>968</v>
      </c>
      <c r="BN28" s="267" t="s">
        <v>968</v>
      </c>
      <c r="BO28" s="267" t="s">
        <v>968</v>
      </c>
      <c r="BP28" s="267" t="s">
        <v>968</v>
      </c>
      <c r="BQ28" s="267" t="s">
        <v>968</v>
      </c>
      <c r="BR28" s="267" t="s">
        <v>968</v>
      </c>
      <c r="BS28" s="267" t="s">
        <v>968</v>
      </c>
      <c r="BT28" s="267" t="s">
        <v>968</v>
      </c>
      <c r="BU28" s="267" t="s">
        <v>968</v>
      </c>
      <c r="BV28" s="267" t="s">
        <v>968</v>
      </c>
      <c r="BW28" s="267" t="s">
        <v>968</v>
      </c>
      <c r="BX28" s="267" t="s">
        <v>968</v>
      </c>
      <c r="BY28" s="267" t="s">
        <v>968</v>
      </c>
      <c r="BZ28" s="267" t="s">
        <v>968</v>
      </c>
      <c r="CA28" s="264"/>
      <c r="CB28" s="44"/>
    </row>
    <row r="29" spans="1:80" ht="47.25" hidden="1" x14ac:dyDescent="0.25">
      <c r="A29" s="265" t="s">
        <v>185</v>
      </c>
      <c r="B29" s="266" t="s">
        <v>983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7" t="s">
        <v>968</v>
      </c>
      <c r="Y29" s="267" t="s">
        <v>968</v>
      </c>
      <c r="Z29" s="267" t="s">
        <v>968</v>
      </c>
      <c r="AA29" s="267" t="s">
        <v>968</v>
      </c>
      <c r="AB29" s="267" t="s">
        <v>968</v>
      </c>
      <c r="AC29" s="267" t="s">
        <v>968</v>
      </c>
      <c r="AD29" s="267" t="s">
        <v>968</v>
      </c>
      <c r="AE29" s="267" t="s">
        <v>968</v>
      </c>
      <c r="AF29" s="267" t="s">
        <v>968</v>
      </c>
      <c r="AG29" s="267" t="s">
        <v>968</v>
      </c>
      <c r="AH29" s="267" t="s">
        <v>968</v>
      </c>
      <c r="AI29" s="267" t="s">
        <v>968</v>
      </c>
      <c r="AJ29" s="267" t="s">
        <v>968</v>
      </c>
      <c r="AK29" s="267" t="s">
        <v>968</v>
      </c>
      <c r="AL29" s="267" t="s">
        <v>968</v>
      </c>
      <c r="AM29" s="267" t="s">
        <v>968</v>
      </c>
      <c r="AN29" s="267" t="s">
        <v>968</v>
      </c>
      <c r="AO29" s="267" t="s">
        <v>968</v>
      </c>
      <c r="AP29" s="267" t="s">
        <v>968</v>
      </c>
      <c r="AQ29" s="267" t="s">
        <v>968</v>
      </c>
      <c r="AR29" s="267" t="s">
        <v>968</v>
      </c>
      <c r="AS29" s="267" t="s">
        <v>968</v>
      </c>
      <c r="AT29" s="267" t="s">
        <v>968</v>
      </c>
      <c r="AU29" s="267" t="s">
        <v>968</v>
      </c>
      <c r="AV29" s="275" t="s">
        <v>968</v>
      </c>
      <c r="AW29" s="275" t="s">
        <v>968</v>
      </c>
      <c r="AX29" s="275" t="s">
        <v>968</v>
      </c>
      <c r="AY29" s="275" t="s">
        <v>968</v>
      </c>
      <c r="AZ29" s="275" t="s">
        <v>968</v>
      </c>
      <c r="BA29" s="267" t="s">
        <v>968</v>
      </c>
      <c r="BB29" s="267" t="s">
        <v>968</v>
      </c>
      <c r="BC29" s="267" t="s">
        <v>968</v>
      </c>
      <c r="BD29" s="267" t="s">
        <v>968</v>
      </c>
      <c r="BE29" s="267" t="s">
        <v>968</v>
      </c>
      <c r="BF29" s="267" t="s">
        <v>968</v>
      </c>
      <c r="BG29" s="267" t="s">
        <v>968</v>
      </c>
      <c r="BH29" s="267" t="s">
        <v>968</v>
      </c>
      <c r="BI29" s="267" t="s">
        <v>968</v>
      </c>
      <c r="BJ29" s="267" t="s">
        <v>968</v>
      </c>
      <c r="BK29" s="267" t="s">
        <v>968</v>
      </c>
      <c r="BL29" s="267" t="s">
        <v>968</v>
      </c>
      <c r="BM29" s="267" t="s">
        <v>968</v>
      </c>
      <c r="BN29" s="267" t="s">
        <v>968</v>
      </c>
      <c r="BO29" s="267" t="s">
        <v>968</v>
      </c>
      <c r="BP29" s="267" t="s">
        <v>968</v>
      </c>
      <c r="BQ29" s="267" t="s">
        <v>968</v>
      </c>
      <c r="BR29" s="267" t="s">
        <v>968</v>
      </c>
      <c r="BS29" s="267" t="s">
        <v>968</v>
      </c>
      <c r="BT29" s="267" t="s">
        <v>968</v>
      </c>
      <c r="BU29" s="267" t="s">
        <v>968</v>
      </c>
      <c r="BV29" s="267" t="s">
        <v>968</v>
      </c>
      <c r="BW29" s="267" t="s">
        <v>968</v>
      </c>
      <c r="BX29" s="267" t="s">
        <v>968</v>
      </c>
      <c r="BY29" s="267" t="s">
        <v>968</v>
      </c>
      <c r="BZ29" s="267" t="s">
        <v>968</v>
      </c>
      <c r="CA29" s="264"/>
      <c r="CB29" s="44"/>
    </row>
    <row r="30" spans="1:80" ht="78.75" hidden="1" x14ac:dyDescent="0.25">
      <c r="A30" s="265" t="s">
        <v>187</v>
      </c>
      <c r="B30" s="266" t="s">
        <v>984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7" t="s">
        <v>968</v>
      </c>
      <c r="Y30" s="267" t="s">
        <v>968</v>
      </c>
      <c r="Z30" s="267" t="s">
        <v>968</v>
      </c>
      <c r="AA30" s="267" t="s">
        <v>968</v>
      </c>
      <c r="AB30" s="267" t="s">
        <v>968</v>
      </c>
      <c r="AC30" s="267" t="s">
        <v>968</v>
      </c>
      <c r="AD30" s="267" t="s">
        <v>968</v>
      </c>
      <c r="AE30" s="267" t="s">
        <v>968</v>
      </c>
      <c r="AF30" s="267" t="s">
        <v>968</v>
      </c>
      <c r="AG30" s="267" t="s">
        <v>968</v>
      </c>
      <c r="AH30" s="267" t="s">
        <v>968</v>
      </c>
      <c r="AI30" s="267" t="s">
        <v>968</v>
      </c>
      <c r="AJ30" s="267" t="s">
        <v>968</v>
      </c>
      <c r="AK30" s="267" t="s">
        <v>968</v>
      </c>
      <c r="AL30" s="267" t="s">
        <v>968</v>
      </c>
      <c r="AM30" s="267" t="s">
        <v>968</v>
      </c>
      <c r="AN30" s="267" t="s">
        <v>968</v>
      </c>
      <c r="AO30" s="267" t="s">
        <v>968</v>
      </c>
      <c r="AP30" s="267" t="s">
        <v>968</v>
      </c>
      <c r="AQ30" s="267" t="s">
        <v>968</v>
      </c>
      <c r="AR30" s="267" t="s">
        <v>968</v>
      </c>
      <c r="AS30" s="267" t="s">
        <v>968</v>
      </c>
      <c r="AT30" s="267" t="s">
        <v>968</v>
      </c>
      <c r="AU30" s="267" t="s">
        <v>968</v>
      </c>
      <c r="AV30" s="275" t="s">
        <v>968</v>
      </c>
      <c r="AW30" s="275" t="s">
        <v>968</v>
      </c>
      <c r="AX30" s="275" t="s">
        <v>968</v>
      </c>
      <c r="AY30" s="275" t="s">
        <v>968</v>
      </c>
      <c r="AZ30" s="275" t="s">
        <v>968</v>
      </c>
      <c r="BA30" s="267" t="s">
        <v>968</v>
      </c>
      <c r="BB30" s="267" t="s">
        <v>968</v>
      </c>
      <c r="BC30" s="267" t="s">
        <v>968</v>
      </c>
      <c r="BD30" s="267" t="s">
        <v>968</v>
      </c>
      <c r="BE30" s="267" t="s">
        <v>968</v>
      </c>
      <c r="BF30" s="267" t="s">
        <v>968</v>
      </c>
      <c r="BG30" s="267" t="s">
        <v>968</v>
      </c>
      <c r="BH30" s="267" t="s">
        <v>968</v>
      </c>
      <c r="BI30" s="267" t="s">
        <v>968</v>
      </c>
      <c r="BJ30" s="267" t="s">
        <v>968</v>
      </c>
      <c r="BK30" s="267" t="s">
        <v>968</v>
      </c>
      <c r="BL30" s="267" t="s">
        <v>968</v>
      </c>
      <c r="BM30" s="267" t="s">
        <v>968</v>
      </c>
      <c r="BN30" s="267" t="s">
        <v>968</v>
      </c>
      <c r="BO30" s="267" t="s">
        <v>968</v>
      </c>
      <c r="BP30" s="267" t="s">
        <v>968</v>
      </c>
      <c r="BQ30" s="267" t="s">
        <v>968</v>
      </c>
      <c r="BR30" s="267" t="s">
        <v>968</v>
      </c>
      <c r="BS30" s="267" t="s">
        <v>968</v>
      </c>
      <c r="BT30" s="267" t="s">
        <v>968</v>
      </c>
      <c r="BU30" s="267" t="s">
        <v>968</v>
      </c>
      <c r="BV30" s="267" t="s">
        <v>968</v>
      </c>
      <c r="BW30" s="267" t="s">
        <v>968</v>
      </c>
      <c r="BX30" s="267" t="s">
        <v>968</v>
      </c>
      <c r="BY30" s="267" t="s">
        <v>968</v>
      </c>
      <c r="BZ30" s="267" t="s">
        <v>968</v>
      </c>
      <c r="CA30" s="264"/>
      <c r="CB30" s="44"/>
    </row>
    <row r="31" spans="1:80" ht="78.75" hidden="1" x14ac:dyDescent="0.25">
      <c r="A31" s="265" t="s">
        <v>200</v>
      </c>
      <c r="B31" s="266" t="s">
        <v>985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7" t="s">
        <v>968</v>
      </c>
      <c r="Y31" s="267" t="s">
        <v>968</v>
      </c>
      <c r="Z31" s="267" t="s">
        <v>968</v>
      </c>
      <c r="AA31" s="267" t="s">
        <v>968</v>
      </c>
      <c r="AB31" s="267" t="s">
        <v>968</v>
      </c>
      <c r="AC31" s="267" t="s">
        <v>968</v>
      </c>
      <c r="AD31" s="267" t="s">
        <v>968</v>
      </c>
      <c r="AE31" s="267" t="s">
        <v>968</v>
      </c>
      <c r="AF31" s="267" t="s">
        <v>968</v>
      </c>
      <c r="AG31" s="267" t="s">
        <v>968</v>
      </c>
      <c r="AH31" s="267" t="s">
        <v>968</v>
      </c>
      <c r="AI31" s="267" t="s">
        <v>968</v>
      </c>
      <c r="AJ31" s="267" t="s">
        <v>968</v>
      </c>
      <c r="AK31" s="267" t="s">
        <v>968</v>
      </c>
      <c r="AL31" s="267" t="s">
        <v>968</v>
      </c>
      <c r="AM31" s="267" t="s">
        <v>968</v>
      </c>
      <c r="AN31" s="267" t="s">
        <v>968</v>
      </c>
      <c r="AO31" s="267" t="s">
        <v>968</v>
      </c>
      <c r="AP31" s="267" t="s">
        <v>968</v>
      </c>
      <c r="AQ31" s="267" t="s">
        <v>968</v>
      </c>
      <c r="AR31" s="267" t="s">
        <v>968</v>
      </c>
      <c r="AS31" s="267" t="s">
        <v>968</v>
      </c>
      <c r="AT31" s="267" t="s">
        <v>968</v>
      </c>
      <c r="AU31" s="267" t="s">
        <v>968</v>
      </c>
      <c r="AV31" s="275" t="s">
        <v>968</v>
      </c>
      <c r="AW31" s="275" t="s">
        <v>968</v>
      </c>
      <c r="AX31" s="275" t="s">
        <v>968</v>
      </c>
      <c r="AY31" s="275" t="s">
        <v>968</v>
      </c>
      <c r="AZ31" s="275" t="s">
        <v>968</v>
      </c>
      <c r="BA31" s="267" t="s">
        <v>968</v>
      </c>
      <c r="BB31" s="267" t="s">
        <v>968</v>
      </c>
      <c r="BC31" s="267" t="s">
        <v>968</v>
      </c>
      <c r="BD31" s="267" t="s">
        <v>968</v>
      </c>
      <c r="BE31" s="267" t="s">
        <v>968</v>
      </c>
      <c r="BF31" s="267" t="s">
        <v>968</v>
      </c>
      <c r="BG31" s="267" t="s">
        <v>968</v>
      </c>
      <c r="BH31" s="267" t="s">
        <v>968</v>
      </c>
      <c r="BI31" s="267" t="s">
        <v>968</v>
      </c>
      <c r="BJ31" s="267" t="s">
        <v>968</v>
      </c>
      <c r="BK31" s="267" t="s">
        <v>968</v>
      </c>
      <c r="BL31" s="267" t="s">
        <v>968</v>
      </c>
      <c r="BM31" s="267" t="s">
        <v>968</v>
      </c>
      <c r="BN31" s="267" t="s">
        <v>968</v>
      </c>
      <c r="BO31" s="267" t="s">
        <v>968</v>
      </c>
      <c r="BP31" s="267" t="s">
        <v>968</v>
      </c>
      <c r="BQ31" s="267" t="s">
        <v>968</v>
      </c>
      <c r="BR31" s="267" t="s">
        <v>968</v>
      </c>
      <c r="BS31" s="267" t="s">
        <v>968</v>
      </c>
      <c r="BT31" s="267" t="s">
        <v>968</v>
      </c>
      <c r="BU31" s="267" t="s">
        <v>968</v>
      </c>
      <c r="BV31" s="267" t="s">
        <v>968</v>
      </c>
      <c r="BW31" s="267" t="s">
        <v>968</v>
      </c>
      <c r="BX31" s="267" t="s">
        <v>968</v>
      </c>
      <c r="BY31" s="267" t="s">
        <v>968</v>
      </c>
      <c r="BZ31" s="267" t="s">
        <v>968</v>
      </c>
      <c r="CA31" s="264"/>
      <c r="CB31" s="44"/>
    </row>
    <row r="32" spans="1:80" ht="78.75" hidden="1" x14ac:dyDescent="0.25">
      <c r="A32" s="265" t="s">
        <v>201</v>
      </c>
      <c r="B32" s="266" t="s">
        <v>986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7" t="s">
        <v>968</v>
      </c>
      <c r="Y32" s="267" t="s">
        <v>968</v>
      </c>
      <c r="Z32" s="267" t="s">
        <v>968</v>
      </c>
      <c r="AA32" s="267" t="s">
        <v>968</v>
      </c>
      <c r="AB32" s="267" t="s">
        <v>968</v>
      </c>
      <c r="AC32" s="267" t="s">
        <v>968</v>
      </c>
      <c r="AD32" s="267" t="s">
        <v>968</v>
      </c>
      <c r="AE32" s="267" t="s">
        <v>968</v>
      </c>
      <c r="AF32" s="267" t="s">
        <v>968</v>
      </c>
      <c r="AG32" s="267" t="s">
        <v>968</v>
      </c>
      <c r="AH32" s="267" t="s">
        <v>968</v>
      </c>
      <c r="AI32" s="267" t="s">
        <v>968</v>
      </c>
      <c r="AJ32" s="267" t="s">
        <v>968</v>
      </c>
      <c r="AK32" s="267" t="s">
        <v>968</v>
      </c>
      <c r="AL32" s="267" t="s">
        <v>968</v>
      </c>
      <c r="AM32" s="267" t="s">
        <v>968</v>
      </c>
      <c r="AN32" s="267" t="s">
        <v>968</v>
      </c>
      <c r="AO32" s="267" t="s">
        <v>968</v>
      </c>
      <c r="AP32" s="267" t="s">
        <v>968</v>
      </c>
      <c r="AQ32" s="267" t="s">
        <v>968</v>
      </c>
      <c r="AR32" s="267" t="s">
        <v>968</v>
      </c>
      <c r="AS32" s="267" t="s">
        <v>968</v>
      </c>
      <c r="AT32" s="267" t="s">
        <v>968</v>
      </c>
      <c r="AU32" s="267" t="s">
        <v>968</v>
      </c>
      <c r="AV32" s="275" t="s">
        <v>968</v>
      </c>
      <c r="AW32" s="275" t="s">
        <v>968</v>
      </c>
      <c r="AX32" s="275" t="s">
        <v>968</v>
      </c>
      <c r="AY32" s="275" t="s">
        <v>968</v>
      </c>
      <c r="AZ32" s="275" t="s">
        <v>968</v>
      </c>
      <c r="BA32" s="267" t="s">
        <v>968</v>
      </c>
      <c r="BB32" s="267" t="s">
        <v>968</v>
      </c>
      <c r="BC32" s="267" t="s">
        <v>968</v>
      </c>
      <c r="BD32" s="267" t="s">
        <v>968</v>
      </c>
      <c r="BE32" s="267" t="s">
        <v>968</v>
      </c>
      <c r="BF32" s="267" t="s">
        <v>968</v>
      </c>
      <c r="BG32" s="267" t="s">
        <v>968</v>
      </c>
      <c r="BH32" s="267" t="s">
        <v>968</v>
      </c>
      <c r="BI32" s="267" t="s">
        <v>968</v>
      </c>
      <c r="BJ32" s="267" t="s">
        <v>968</v>
      </c>
      <c r="BK32" s="267" t="s">
        <v>968</v>
      </c>
      <c r="BL32" s="267" t="s">
        <v>968</v>
      </c>
      <c r="BM32" s="267" t="s">
        <v>968</v>
      </c>
      <c r="BN32" s="267" t="s">
        <v>968</v>
      </c>
      <c r="BO32" s="267" t="s">
        <v>968</v>
      </c>
      <c r="BP32" s="267" t="s">
        <v>968</v>
      </c>
      <c r="BQ32" s="267" t="s">
        <v>968</v>
      </c>
      <c r="BR32" s="267" t="s">
        <v>968</v>
      </c>
      <c r="BS32" s="267" t="s">
        <v>968</v>
      </c>
      <c r="BT32" s="267" t="s">
        <v>968</v>
      </c>
      <c r="BU32" s="267" t="s">
        <v>968</v>
      </c>
      <c r="BV32" s="267" t="s">
        <v>968</v>
      </c>
      <c r="BW32" s="267" t="s">
        <v>968</v>
      </c>
      <c r="BX32" s="267" t="s">
        <v>968</v>
      </c>
      <c r="BY32" s="267" t="s">
        <v>968</v>
      </c>
      <c r="BZ32" s="267" t="s">
        <v>968</v>
      </c>
      <c r="CA32" s="264"/>
      <c r="CB32" s="44"/>
    </row>
    <row r="33" spans="1:80" ht="173.25" hidden="1" x14ac:dyDescent="0.25">
      <c r="A33" s="265" t="s">
        <v>987</v>
      </c>
      <c r="B33" s="266" t="s">
        <v>988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7" t="s">
        <v>968</v>
      </c>
      <c r="Y33" s="267" t="s">
        <v>968</v>
      </c>
      <c r="Z33" s="267" t="s">
        <v>968</v>
      </c>
      <c r="AA33" s="267" t="s">
        <v>968</v>
      </c>
      <c r="AB33" s="267" t="s">
        <v>968</v>
      </c>
      <c r="AC33" s="267" t="s">
        <v>968</v>
      </c>
      <c r="AD33" s="267" t="s">
        <v>968</v>
      </c>
      <c r="AE33" s="267" t="s">
        <v>968</v>
      </c>
      <c r="AF33" s="267" t="s">
        <v>968</v>
      </c>
      <c r="AG33" s="267" t="s">
        <v>968</v>
      </c>
      <c r="AH33" s="267" t="s">
        <v>968</v>
      </c>
      <c r="AI33" s="267" t="s">
        <v>968</v>
      </c>
      <c r="AJ33" s="267" t="s">
        <v>968</v>
      </c>
      <c r="AK33" s="267" t="s">
        <v>968</v>
      </c>
      <c r="AL33" s="267" t="s">
        <v>968</v>
      </c>
      <c r="AM33" s="267" t="s">
        <v>968</v>
      </c>
      <c r="AN33" s="267" t="s">
        <v>968</v>
      </c>
      <c r="AO33" s="267" t="s">
        <v>968</v>
      </c>
      <c r="AP33" s="267" t="s">
        <v>968</v>
      </c>
      <c r="AQ33" s="267" t="s">
        <v>968</v>
      </c>
      <c r="AR33" s="267" t="s">
        <v>968</v>
      </c>
      <c r="AS33" s="267" t="s">
        <v>968</v>
      </c>
      <c r="AT33" s="267" t="s">
        <v>968</v>
      </c>
      <c r="AU33" s="267" t="s">
        <v>968</v>
      </c>
      <c r="AV33" s="275" t="s">
        <v>968</v>
      </c>
      <c r="AW33" s="275" t="s">
        <v>968</v>
      </c>
      <c r="AX33" s="275" t="s">
        <v>968</v>
      </c>
      <c r="AY33" s="275" t="s">
        <v>968</v>
      </c>
      <c r="AZ33" s="275" t="s">
        <v>968</v>
      </c>
      <c r="BA33" s="267" t="s">
        <v>968</v>
      </c>
      <c r="BB33" s="267" t="s">
        <v>968</v>
      </c>
      <c r="BC33" s="267" t="s">
        <v>968</v>
      </c>
      <c r="BD33" s="267" t="s">
        <v>968</v>
      </c>
      <c r="BE33" s="267" t="s">
        <v>968</v>
      </c>
      <c r="BF33" s="267" t="s">
        <v>968</v>
      </c>
      <c r="BG33" s="267" t="s">
        <v>968</v>
      </c>
      <c r="BH33" s="267" t="s">
        <v>968</v>
      </c>
      <c r="BI33" s="267" t="s">
        <v>968</v>
      </c>
      <c r="BJ33" s="267" t="s">
        <v>968</v>
      </c>
      <c r="BK33" s="267" t="s">
        <v>968</v>
      </c>
      <c r="BL33" s="267" t="s">
        <v>968</v>
      </c>
      <c r="BM33" s="267" t="s">
        <v>968</v>
      </c>
      <c r="BN33" s="267" t="s">
        <v>968</v>
      </c>
      <c r="BO33" s="267" t="s">
        <v>968</v>
      </c>
      <c r="BP33" s="267" t="s">
        <v>968</v>
      </c>
      <c r="BQ33" s="267" t="s">
        <v>968</v>
      </c>
      <c r="BR33" s="267" t="s">
        <v>968</v>
      </c>
      <c r="BS33" s="267" t="s">
        <v>968</v>
      </c>
      <c r="BT33" s="267" t="s">
        <v>968</v>
      </c>
      <c r="BU33" s="267" t="s">
        <v>968</v>
      </c>
      <c r="BV33" s="267" t="s">
        <v>968</v>
      </c>
      <c r="BW33" s="267" t="s">
        <v>968</v>
      </c>
      <c r="BX33" s="267" t="s">
        <v>968</v>
      </c>
      <c r="BY33" s="267" t="s">
        <v>968</v>
      </c>
      <c r="BZ33" s="267" t="s">
        <v>968</v>
      </c>
      <c r="CA33" s="264"/>
      <c r="CB33" s="44"/>
    </row>
    <row r="34" spans="1:80" ht="78.75" hidden="1" x14ac:dyDescent="0.25">
      <c r="A34" s="265" t="s">
        <v>203</v>
      </c>
      <c r="B34" s="266" t="s">
        <v>989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7" t="s">
        <v>968</v>
      </c>
      <c r="Y34" s="267" t="s">
        <v>968</v>
      </c>
      <c r="Z34" s="267" t="s">
        <v>968</v>
      </c>
      <c r="AA34" s="267" t="s">
        <v>968</v>
      </c>
      <c r="AB34" s="267" t="s">
        <v>968</v>
      </c>
      <c r="AC34" s="267" t="s">
        <v>968</v>
      </c>
      <c r="AD34" s="267" t="s">
        <v>968</v>
      </c>
      <c r="AE34" s="267" t="s">
        <v>968</v>
      </c>
      <c r="AF34" s="267" t="s">
        <v>968</v>
      </c>
      <c r="AG34" s="267" t="s">
        <v>968</v>
      </c>
      <c r="AH34" s="267" t="s">
        <v>968</v>
      </c>
      <c r="AI34" s="267" t="s">
        <v>968</v>
      </c>
      <c r="AJ34" s="267" t="s">
        <v>968</v>
      </c>
      <c r="AK34" s="267" t="s">
        <v>968</v>
      </c>
      <c r="AL34" s="267" t="s">
        <v>968</v>
      </c>
      <c r="AM34" s="267" t="s">
        <v>968</v>
      </c>
      <c r="AN34" s="267" t="s">
        <v>968</v>
      </c>
      <c r="AO34" s="267" t="s">
        <v>968</v>
      </c>
      <c r="AP34" s="267" t="s">
        <v>968</v>
      </c>
      <c r="AQ34" s="267" t="s">
        <v>968</v>
      </c>
      <c r="AR34" s="267" t="s">
        <v>968</v>
      </c>
      <c r="AS34" s="267" t="s">
        <v>968</v>
      </c>
      <c r="AT34" s="267" t="s">
        <v>968</v>
      </c>
      <c r="AU34" s="267" t="s">
        <v>968</v>
      </c>
      <c r="AV34" s="275" t="s">
        <v>968</v>
      </c>
      <c r="AW34" s="275" t="s">
        <v>968</v>
      </c>
      <c r="AX34" s="275" t="s">
        <v>968</v>
      </c>
      <c r="AY34" s="275" t="s">
        <v>968</v>
      </c>
      <c r="AZ34" s="275" t="s">
        <v>968</v>
      </c>
      <c r="BA34" s="267" t="s">
        <v>968</v>
      </c>
      <c r="BB34" s="267" t="s">
        <v>968</v>
      </c>
      <c r="BC34" s="267" t="s">
        <v>968</v>
      </c>
      <c r="BD34" s="267" t="s">
        <v>968</v>
      </c>
      <c r="BE34" s="267" t="s">
        <v>968</v>
      </c>
      <c r="BF34" s="267" t="s">
        <v>968</v>
      </c>
      <c r="BG34" s="267" t="s">
        <v>968</v>
      </c>
      <c r="BH34" s="267" t="s">
        <v>968</v>
      </c>
      <c r="BI34" s="267" t="s">
        <v>968</v>
      </c>
      <c r="BJ34" s="267" t="s">
        <v>968</v>
      </c>
      <c r="BK34" s="267" t="s">
        <v>968</v>
      </c>
      <c r="BL34" s="267" t="s">
        <v>968</v>
      </c>
      <c r="BM34" s="267" t="s">
        <v>968</v>
      </c>
      <c r="BN34" s="267" t="s">
        <v>968</v>
      </c>
      <c r="BO34" s="267" t="s">
        <v>968</v>
      </c>
      <c r="BP34" s="267" t="s">
        <v>968</v>
      </c>
      <c r="BQ34" s="267" t="s">
        <v>968</v>
      </c>
      <c r="BR34" s="267" t="s">
        <v>968</v>
      </c>
      <c r="BS34" s="267" t="s">
        <v>968</v>
      </c>
      <c r="BT34" s="267" t="s">
        <v>968</v>
      </c>
      <c r="BU34" s="267" t="s">
        <v>968</v>
      </c>
      <c r="BV34" s="267" t="s">
        <v>968</v>
      </c>
      <c r="BW34" s="267" t="s">
        <v>968</v>
      </c>
      <c r="BX34" s="267" t="s">
        <v>968</v>
      </c>
      <c r="BY34" s="267" t="s">
        <v>968</v>
      </c>
      <c r="BZ34" s="267" t="s">
        <v>968</v>
      </c>
      <c r="CA34" s="264"/>
      <c r="CB34" s="44"/>
    </row>
    <row r="35" spans="1:80" ht="141.75" hidden="1" x14ac:dyDescent="0.25">
      <c r="A35" s="265" t="s">
        <v>204</v>
      </c>
      <c r="B35" s="266" t="s">
        <v>990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7" t="s">
        <v>968</v>
      </c>
      <c r="Y35" s="267" t="s">
        <v>968</v>
      </c>
      <c r="Z35" s="267" t="s">
        <v>968</v>
      </c>
      <c r="AA35" s="267" t="s">
        <v>968</v>
      </c>
      <c r="AB35" s="267" t="s">
        <v>968</v>
      </c>
      <c r="AC35" s="267" t="s">
        <v>968</v>
      </c>
      <c r="AD35" s="267" t="s">
        <v>968</v>
      </c>
      <c r="AE35" s="267" t="s">
        <v>968</v>
      </c>
      <c r="AF35" s="267" t="s">
        <v>968</v>
      </c>
      <c r="AG35" s="267" t="s">
        <v>968</v>
      </c>
      <c r="AH35" s="267" t="s">
        <v>968</v>
      </c>
      <c r="AI35" s="267" t="s">
        <v>968</v>
      </c>
      <c r="AJ35" s="267" t="s">
        <v>968</v>
      </c>
      <c r="AK35" s="267" t="s">
        <v>968</v>
      </c>
      <c r="AL35" s="267" t="s">
        <v>968</v>
      </c>
      <c r="AM35" s="267" t="s">
        <v>968</v>
      </c>
      <c r="AN35" s="267" t="s">
        <v>968</v>
      </c>
      <c r="AO35" s="267" t="s">
        <v>968</v>
      </c>
      <c r="AP35" s="267" t="s">
        <v>968</v>
      </c>
      <c r="AQ35" s="267" t="s">
        <v>968</v>
      </c>
      <c r="AR35" s="267" t="s">
        <v>968</v>
      </c>
      <c r="AS35" s="267" t="s">
        <v>968</v>
      </c>
      <c r="AT35" s="267" t="s">
        <v>968</v>
      </c>
      <c r="AU35" s="267" t="s">
        <v>968</v>
      </c>
      <c r="AV35" s="275" t="s">
        <v>968</v>
      </c>
      <c r="AW35" s="275" t="s">
        <v>968</v>
      </c>
      <c r="AX35" s="275" t="s">
        <v>968</v>
      </c>
      <c r="AY35" s="275" t="s">
        <v>968</v>
      </c>
      <c r="AZ35" s="275" t="s">
        <v>968</v>
      </c>
      <c r="BA35" s="267" t="s">
        <v>968</v>
      </c>
      <c r="BB35" s="267" t="s">
        <v>968</v>
      </c>
      <c r="BC35" s="267" t="s">
        <v>968</v>
      </c>
      <c r="BD35" s="267" t="s">
        <v>968</v>
      </c>
      <c r="BE35" s="267" t="s">
        <v>968</v>
      </c>
      <c r="BF35" s="267" t="s">
        <v>968</v>
      </c>
      <c r="BG35" s="267" t="s">
        <v>968</v>
      </c>
      <c r="BH35" s="267" t="s">
        <v>968</v>
      </c>
      <c r="BI35" s="267" t="s">
        <v>968</v>
      </c>
      <c r="BJ35" s="267" t="s">
        <v>968</v>
      </c>
      <c r="BK35" s="267" t="s">
        <v>968</v>
      </c>
      <c r="BL35" s="267" t="s">
        <v>968</v>
      </c>
      <c r="BM35" s="267" t="s">
        <v>968</v>
      </c>
      <c r="BN35" s="267" t="s">
        <v>968</v>
      </c>
      <c r="BO35" s="267" t="s">
        <v>968</v>
      </c>
      <c r="BP35" s="267" t="s">
        <v>968</v>
      </c>
      <c r="BQ35" s="267" t="s">
        <v>968</v>
      </c>
      <c r="BR35" s="267" t="s">
        <v>968</v>
      </c>
      <c r="BS35" s="267" t="s">
        <v>968</v>
      </c>
      <c r="BT35" s="267" t="s">
        <v>968</v>
      </c>
      <c r="BU35" s="267" t="s">
        <v>968</v>
      </c>
      <c r="BV35" s="267" t="s">
        <v>968</v>
      </c>
      <c r="BW35" s="267" t="s">
        <v>968</v>
      </c>
      <c r="BX35" s="267" t="s">
        <v>968</v>
      </c>
      <c r="BY35" s="267" t="s">
        <v>968</v>
      </c>
      <c r="BZ35" s="267" t="s">
        <v>968</v>
      </c>
      <c r="CA35" s="264"/>
      <c r="CB35" s="44"/>
    </row>
    <row r="36" spans="1:80" ht="94.5" hidden="1" x14ac:dyDescent="0.25">
      <c r="A36" s="265" t="s">
        <v>214</v>
      </c>
      <c r="B36" s="266" t="s">
        <v>992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7" t="s">
        <v>968</v>
      </c>
      <c r="Y36" s="267" t="s">
        <v>968</v>
      </c>
      <c r="Z36" s="267" t="s">
        <v>968</v>
      </c>
      <c r="AA36" s="267" t="s">
        <v>968</v>
      </c>
      <c r="AB36" s="267" t="s">
        <v>968</v>
      </c>
      <c r="AC36" s="267" t="s">
        <v>968</v>
      </c>
      <c r="AD36" s="267" t="s">
        <v>968</v>
      </c>
      <c r="AE36" s="267" t="s">
        <v>968</v>
      </c>
      <c r="AF36" s="267" t="s">
        <v>968</v>
      </c>
      <c r="AG36" s="267" t="s">
        <v>968</v>
      </c>
      <c r="AH36" s="267" t="s">
        <v>968</v>
      </c>
      <c r="AI36" s="267" t="s">
        <v>968</v>
      </c>
      <c r="AJ36" s="267" t="s">
        <v>968</v>
      </c>
      <c r="AK36" s="267" t="s">
        <v>968</v>
      </c>
      <c r="AL36" s="267" t="s">
        <v>968</v>
      </c>
      <c r="AM36" s="267" t="s">
        <v>968</v>
      </c>
      <c r="AN36" s="267" t="s">
        <v>968</v>
      </c>
      <c r="AO36" s="267" t="s">
        <v>968</v>
      </c>
      <c r="AP36" s="267" t="s">
        <v>968</v>
      </c>
      <c r="AQ36" s="267" t="s">
        <v>968</v>
      </c>
      <c r="AR36" s="267" t="s">
        <v>968</v>
      </c>
      <c r="AS36" s="267" t="s">
        <v>968</v>
      </c>
      <c r="AT36" s="267" t="s">
        <v>968</v>
      </c>
      <c r="AU36" s="267" t="s">
        <v>968</v>
      </c>
      <c r="AV36" s="275" t="s">
        <v>968</v>
      </c>
      <c r="AW36" s="275" t="s">
        <v>968</v>
      </c>
      <c r="AX36" s="275" t="s">
        <v>968</v>
      </c>
      <c r="AY36" s="275" t="s">
        <v>968</v>
      </c>
      <c r="AZ36" s="275" t="s">
        <v>968</v>
      </c>
      <c r="BA36" s="267" t="s">
        <v>968</v>
      </c>
      <c r="BB36" s="267" t="s">
        <v>968</v>
      </c>
      <c r="BC36" s="267" t="s">
        <v>968</v>
      </c>
      <c r="BD36" s="267" t="s">
        <v>968</v>
      </c>
      <c r="BE36" s="267" t="s">
        <v>968</v>
      </c>
      <c r="BF36" s="267" t="s">
        <v>968</v>
      </c>
      <c r="BG36" s="267" t="s">
        <v>968</v>
      </c>
      <c r="BH36" s="267" t="s">
        <v>968</v>
      </c>
      <c r="BI36" s="267" t="s">
        <v>968</v>
      </c>
      <c r="BJ36" s="267" t="s">
        <v>968</v>
      </c>
      <c r="BK36" s="267" t="s">
        <v>968</v>
      </c>
      <c r="BL36" s="267" t="s">
        <v>968</v>
      </c>
      <c r="BM36" s="267" t="s">
        <v>968</v>
      </c>
      <c r="BN36" s="267" t="s">
        <v>968</v>
      </c>
      <c r="BO36" s="267" t="s">
        <v>968</v>
      </c>
      <c r="BP36" s="267" t="s">
        <v>968</v>
      </c>
      <c r="BQ36" s="267" t="s">
        <v>968</v>
      </c>
      <c r="BR36" s="267" t="s">
        <v>968</v>
      </c>
      <c r="BS36" s="267" t="s">
        <v>968</v>
      </c>
      <c r="BT36" s="267" t="s">
        <v>968</v>
      </c>
      <c r="BU36" s="267" t="s">
        <v>968</v>
      </c>
      <c r="BV36" s="267" t="s">
        <v>968</v>
      </c>
      <c r="BW36" s="267" t="s">
        <v>968</v>
      </c>
      <c r="BX36" s="267" t="s">
        <v>968</v>
      </c>
      <c r="BY36" s="267" t="s">
        <v>968</v>
      </c>
      <c r="BZ36" s="267" t="s">
        <v>968</v>
      </c>
      <c r="CA36" s="264"/>
      <c r="CB36" s="44"/>
    </row>
    <row r="37" spans="1:80" ht="78.75" hidden="1" x14ac:dyDescent="0.25">
      <c r="A37" s="265" t="s">
        <v>215</v>
      </c>
      <c r="B37" s="266" t="s">
        <v>993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7" t="s">
        <v>968</v>
      </c>
      <c r="Y37" s="267" t="s">
        <v>968</v>
      </c>
      <c r="Z37" s="267" t="s">
        <v>968</v>
      </c>
      <c r="AA37" s="267" t="s">
        <v>968</v>
      </c>
      <c r="AB37" s="267" t="s">
        <v>968</v>
      </c>
      <c r="AC37" s="267" t="s">
        <v>968</v>
      </c>
      <c r="AD37" s="267" t="s">
        <v>968</v>
      </c>
      <c r="AE37" s="267" t="s">
        <v>968</v>
      </c>
      <c r="AF37" s="267" t="s">
        <v>968</v>
      </c>
      <c r="AG37" s="267" t="s">
        <v>968</v>
      </c>
      <c r="AH37" s="267" t="s">
        <v>968</v>
      </c>
      <c r="AI37" s="267" t="s">
        <v>968</v>
      </c>
      <c r="AJ37" s="267" t="s">
        <v>968</v>
      </c>
      <c r="AK37" s="267" t="s">
        <v>968</v>
      </c>
      <c r="AL37" s="267" t="s">
        <v>968</v>
      </c>
      <c r="AM37" s="267" t="s">
        <v>968</v>
      </c>
      <c r="AN37" s="267" t="s">
        <v>968</v>
      </c>
      <c r="AO37" s="267" t="s">
        <v>968</v>
      </c>
      <c r="AP37" s="267" t="s">
        <v>968</v>
      </c>
      <c r="AQ37" s="267" t="s">
        <v>968</v>
      </c>
      <c r="AR37" s="267" t="s">
        <v>968</v>
      </c>
      <c r="AS37" s="267" t="s">
        <v>968</v>
      </c>
      <c r="AT37" s="267" t="s">
        <v>968</v>
      </c>
      <c r="AU37" s="267" t="s">
        <v>968</v>
      </c>
      <c r="AV37" s="275" t="s">
        <v>968</v>
      </c>
      <c r="AW37" s="275" t="s">
        <v>968</v>
      </c>
      <c r="AX37" s="275" t="s">
        <v>968</v>
      </c>
      <c r="AY37" s="275" t="s">
        <v>968</v>
      </c>
      <c r="AZ37" s="275" t="s">
        <v>968</v>
      </c>
      <c r="BA37" s="267" t="s">
        <v>968</v>
      </c>
      <c r="BB37" s="267" t="s">
        <v>968</v>
      </c>
      <c r="BC37" s="267" t="s">
        <v>968</v>
      </c>
      <c r="BD37" s="267" t="s">
        <v>968</v>
      </c>
      <c r="BE37" s="267" t="s">
        <v>968</v>
      </c>
      <c r="BF37" s="267" t="s">
        <v>968</v>
      </c>
      <c r="BG37" s="267" t="s">
        <v>968</v>
      </c>
      <c r="BH37" s="267" t="s">
        <v>968</v>
      </c>
      <c r="BI37" s="267" t="s">
        <v>968</v>
      </c>
      <c r="BJ37" s="267" t="s">
        <v>968</v>
      </c>
      <c r="BK37" s="267" t="s">
        <v>968</v>
      </c>
      <c r="BL37" s="267" t="s">
        <v>968</v>
      </c>
      <c r="BM37" s="267" t="s">
        <v>968</v>
      </c>
      <c r="BN37" s="267" t="s">
        <v>968</v>
      </c>
      <c r="BO37" s="267" t="s">
        <v>968</v>
      </c>
      <c r="BP37" s="267" t="s">
        <v>968</v>
      </c>
      <c r="BQ37" s="267" t="s">
        <v>968</v>
      </c>
      <c r="BR37" s="267" t="s">
        <v>968</v>
      </c>
      <c r="BS37" s="267" t="s">
        <v>968</v>
      </c>
      <c r="BT37" s="267" t="s">
        <v>968</v>
      </c>
      <c r="BU37" s="267" t="s">
        <v>968</v>
      </c>
      <c r="BV37" s="267" t="s">
        <v>968</v>
      </c>
      <c r="BW37" s="267" t="s">
        <v>968</v>
      </c>
      <c r="BX37" s="267" t="s">
        <v>968</v>
      </c>
      <c r="BY37" s="267" t="s">
        <v>968</v>
      </c>
      <c r="BZ37" s="267" t="s">
        <v>968</v>
      </c>
      <c r="CA37" s="264"/>
      <c r="CB37" s="44"/>
    </row>
    <row r="38" spans="1:80" ht="110.25" hidden="1" x14ac:dyDescent="0.25">
      <c r="A38" s="265" t="s">
        <v>994</v>
      </c>
      <c r="B38" s="266" t="s">
        <v>995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7" t="s">
        <v>968</v>
      </c>
      <c r="Y38" s="267" t="s">
        <v>968</v>
      </c>
      <c r="Z38" s="267" t="s">
        <v>968</v>
      </c>
      <c r="AA38" s="267" t="s">
        <v>968</v>
      </c>
      <c r="AB38" s="267" t="s">
        <v>968</v>
      </c>
      <c r="AC38" s="267" t="s">
        <v>968</v>
      </c>
      <c r="AD38" s="267" t="s">
        <v>968</v>
      </c>
      <c r="AE38" s="267" t="s">
        <v>968</v>
      </c>
      <c r="AF38" s="267" t="s">
        <v>968</v>
      </c>
      <c r="AG38" s="267" t="s">
        <v>968</v>
      </c>
      <c r="AH38" s="267" t="s">
        <v>968</v>
      </c>
      <c r="AI38" s="267" t="s">
        <v>968</v>
      </c>
      <c r="AJ38" s="267" t="s">
        <v>968</v>
      </c>
      <c r="AK38" s="267" t="s">
        <v>968</v>
      </c>
      <c r="AL38" s="267" t="s">
        <v>968</v>
      </c>
      <c r="AM38" s="267" t="s">
        <v>968</v>
      </c>
      <c r="AN38" s="267" t="s">
        <v>968</v>
      </c>
      <c r="AO38" s="267" t="s">
        <v>968</v>
      </c>
      <c r="AP38" s="267" t="s">
        <v>968</v>
      </c>
      <c r="AQ38" s="267" t="s">
        <v>968</v>
      </c>
      <c r="AR38" s="267" t="s">
        <v>968</v>
      </c>
      <c r="AS38" s="267" t="s">
        <v>968</v>
      </c>
      <c r="AT38" s="267" t="s">
        <v>968</v>
      </c>
      <c r="AU38" s="267" t="s">
        <v>968</v>
      </c>
      <c r="AV38" s="275" t="s">
        <v>968</v>
      </c>
      <c r="AW38" s="275" t="s">
        <v>968</v>
      </c>
      <c r="AX38" s="275" t="s">
        <v>968</v>
      </c>
      <c r="AY38" s="275" t="s">
        <v>968</v>
      </c>
      <c r="AZ38" s="275" t="s">
        <v>968</v>
      </c>
      <c r="BA38" s="267" t="s">
        <v>968</v>
      </c>
      <c r="BB38" s="267" t="s">
        <v>968</v>
      </c>
      <c r="BC38" s="267" t="s">
        <v>968</v>
      </c>
      <c r="BD38" s="267" t="s">
        <v>968</v>
      </c>
      <c r="BE38" s="267" t="s">
        <v>968</v>
      </c>
      <c r="BF38" s="267" t="s">
        <v>968</v>
      </c>
      <c r="BG38" s="267" t="s">
        <v>968</v>
      </c>
      <c r="BH38" s="267" t="s">
        <v>968</v>
      </c>
      <c r="BI38" s="267" t="s">
        <v>968</v>
      </c>
      <c r="BJ38" s="267" t="s">
        <v>968</v>
      </c>
      <c r="BK38" s="267" t="s">
        <v>968</v>
      </c>
      <c r="BL38" s="267" t="s">
        <v>968</v>
      </c>
      <c r="BM38" s="267" t="s">
        <v>968</v>
      </c>
      <c r="BN38" s="267" t="s">
        <v>968</v>
      </c>
      <c r="BO38" s="267" t="s">
        <v>968</v>
      </c>
      <c r="BP38" s="267" t="s">
        <v>968</v>
      </c>
      <c r="BQ38" s="267" t="s">
        <v>968</v>
      </c>
      <c r="BR38" s="267" t="s">
        <v>968</v>
      </c>
      <c r="BS38" s="267" t="s">
        <v>968</v>
      </c>
      <c r="BT38" s="267" t="s">
        <v>968</v>
      </c>
      <c r="BU38" s="267" t="s">
        <v>968</v>
      </c>
      <c r="BV38" s="267" t="s">
        <v>968</v>
      </c>
      <c r="BW38" s="267" t="s">
        <v>968</v>
      </c>
      <c r="BX38" s="267" t="s">
        <v>968</v>
      </c>
      <c r="BY38" s="267" t="s">
        <v>968</v>
      </c>
      <c r="BZ38" s="267" t="s">
        <v>968</v>
      </c>
      <c r="CA38" s="264"/>
      <c r="CB38" s="44"/>
    </row>
    <row r="39" spans="1:80" ht="141.75" hidden="1" x14ac:dyDescent="0.25">
      <c r="A39" s="265" t="s">
        <v>226</v>
      </c>
      <c r="B39" s="266" t="s">
        <v>1000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7" t="s">
        <v>968</v>
      </c>
      <c r="Y39" s="267" t="s">
        <v>968</v>
      </c>
      <c r="Z39" s="267" t="s">
        <v>968</v>
      </c>
      <c r="AA39" s="267" t="s">
        <v>968</v>
      </c>
      <c r="AB39" s="267" t="s">
        <v>968</v>
      </c>
      <c r="AC39" s="267" t="s">
        <v>968</v>
      </c>
      <c r="AD39" s="267" t="s">
        <v>968</v>
      </c>
      <c r="AE39" s="267" t="s">
        <v>968</v>
      </c>
      <c r="AF39" s="267" t="s">
        <v>968</v>
      </c>
      <c r="AG39" s="267" t="s">
        <v>968</v>
      </c>
      <c r="AH39" s="267" t="s">
        <v>968</v>
      </c>
      <c r="AI39" s="267" t="s">
        <v>968</v>
      </c>
      <c r="AJ39" s="267" t="s">
        <v>968</v>
      </c>
      <c r="AK39" s="267" t="s">
        <v>968</v>
      </c>
      <c r="AL39" s="267" t="s">
        <v>968</v>
      </c>
      <c r="AM39" s="267" t="s">
        <v>968</v>
      </c>
      <c r="AN39" s="267" t="s">
        <v>968</v>
      </c>
      <c r="AO39" s="267" t="s">
        <v>968</v>
      </c>
      <c r="AP39" s="267" t="s">
        <v>968</v>
      </c>
      <c r="AQ39" s="267" t="s">
        <v>968</v>
      </c>
      <c r="AR39" s="267" t="s">
        <v>968</v>
      </c>
      <c r="AS39" s="267" t="s">
        <v>968</v>
      </c>
      <c r="AT39" s="267" t="s">
        <v>968</v>
      </c>
      <c r="AU39" s="267" t="s">
        <v>968</v>
      </c>
      <c r="AV39" s="275" t="s">
        <v>968</v>
      </c>
      <c r="AW39" s="275" t="s">
        <v>968</v>
      </c>
      <c r="AX39" s="275" t="s">
        <v>968</v>
      </c>
      <c r="AY39" s="275" t="s">
        <v>968</v>
      </c>
      <c r="AZ39" s="275" t="s">
        <v>968</v>
      </c>
      <c r="BA39" s="267" t="s">
        <v>968</v>
      </c>
      <c r="BB39" s="267" t="s">
        <v>968</v>
      </c>
      <c r="BC39" s="267" t="s">
        <v>968</v>
      </c>
      <c r="BD39" s="267" t="s">
        <v>968</v>
      </c>
      <c r="BE39" s="267" t="s">
        <v>968</v>
      </c>
      <c r="BF39" s="267" t="s">
        <v>968</v>
      </c>
      <c r="BG39" s="267" t="s">
        <v>968</v>
      </c>
      <c r="BH39" s="267" t="s">
        <v>968</v>
      </c>
      <c r="BI39" s="267" t="s">
        <v>968</v>
      </c>
      <c r="BJ39" s="267" t="s">
        <v>968</v>
      </c>
      <c r="BK39" s="267" t="s">
        <v>968</v>
      </c>
      <c r="BL39" s="267" t="s">
        <v>968</v>
      </c>
      <c r="BM39" s="267" t="s">
        <v>968</v>
      </c>
      <c r="BN39" s="267" t="s">
        <v>968</v>
      </c>
      <c r="BO39" s="267" t="s">
        <v>968</v>
      </c>
      <c r="BP39" s="267" t="s">
        <v>968</v>
      </c>
      <c r="BQ39" s="267" t="s">
        <v>968</v>
      </c>
      <c r="BR39" s="267" t="s">
        <v>968</v>
      </c>
      <c r="BS39" s="267" t="s">
        <v>968</v>
      </c>
      <c r="BT39" s="267" t="s">
        <v>968</v>
      </c>
      <c r="BU39" s="267" t="s">
        <v>968</v>
      </c>
      <c r="BV39" s="267" t="s">
        <v>968</v>
      </c>
      <c r="BW39" s="267" t="s">
        <v>968</v>
      </c>
      <c r="BX39" s="267" t="s">
        <v>968</v>
      </c>
      <c r="BY39" s="267" t="s">
        <v>968</v>
      </c>
      <c r="BZ39" s="267" t="s">
        <v>968</v>
      </c>
      <c r="CA39" s="264"/>
      <c r="CB39" s="44"/>
    </row>
    <row r="40" spans="1:80" ht="126" hidden="1" x14ac:dyDescent="0.25">
      <c r="A40" s="265" t="s">
        <v>1001</v>
      </c>
      <c r="B40" s="266" t="s">
        <v>1002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7" t="s">
        <v>968</v>
      </c>
      <c r="Y40" s="267" t="s">
        <v>968</v>
      </c>
      <c r="Z40" s="267" t="s">
        <v>968</v>
      </c>
      <c r="AA40" s="267" t="s">
        <v>968</v>
      </c>
      <c r="AB40" s="267" t="s">
        <v>968</v>
      </c>
      <c r="AC40" s="267" t="s">
        <v>968</v>
      </c>
      <c r="AD40" s="267" t="s">
        <v>968</v>
      </c>
      <c r="AE40" s="267" t="s">
        <v>968</v>
      </c>
      <c r="AF40" s="267" t="s">
        <v>968</v>
      </c>
      <c r="AG40" s="267" t="s">
        <v>968</v>
      </c>
      <c r="AH40" s="267" t="s">
        <v>968</v>
      </c>
      <c r="AI40" s="267" t="s">
        <v>968</v>
      </c>
      <c r="AJ40" s="267" t="s">
        <v>968</v>
      </c>
      <c r="AK40" s="267" t="s">
        <v>968</v>
      </c>
      <c r="AL40" s="267" t="s">
        <v>968</v>
      </c>
      <c r="AM40" s="267" t="s">
        <v>968</v>
      </c>
      <c r="AN40" s="267" t="s">
        <v>968</v>
      </c>
      <c r="AO40" s="267" t="s">
        <v>968</v>
      </c>
      <c r="AP40" s="267" t="s">
        <v>968</v>
      </c>
      <c r="AQ40" s="267" t="s">
        <v>968</v>
      </c>
      <c r="AR40" s="267" t="s">
        <v>968</v>
      </c>
      <c r="AS40" s="267" t="s">
        <v>968</v>
      </c>
      <c r="AT40" s="267" t="s">
        <v>968</v>
      </c>
      <c r="AU40" s="267" t="s">
        <v>968</v>
      </c>
      <c r="AV40" s="275" t="s">
        <v>968</v>
      </c>
      <c r="AW40" s="275" t="s">
        <v>968</v>
      </c>
      <c r="AX40" s="275" t="s">
        <v>968</v>
      </c>
      <c r="AY40" s="275" t="s">
        <v>968</v>
      </c>
      <c r="AZ40" s="275" t="s">
        <v>968</v>
      </c>
      <c r="BA40" s="267" t="s">
        <v>968</v>
      </c>
      <c r="BB40" s="267" t="s">
        <v>968</v>
      </c>
      <c r="BC40" s="267" t="s">
        <v>968</v>
      </c>
      <c r="BD40" s="267" t="s">
        <v>968</v>
      </c>
      <c r="BE40" s="267" t="s">
        <v>968</v>
      </c>
      <c r="BF40" s="267" t="s">
        <v>968</v>
      </c>
      <c r="BG40" s="267" t="s">
        <v>968</v>
      </c>
      <c r="BH40" s="267" t="s">
        <v>968</v>
      </c>
      <c r="BI40" s="267" t="s">
        <v>968</v>
      </c>
      <c r="BJ40" s="267" t="s">
        <v>968</v>
      </c>
      <c r="BK40" s="267" t="s">
        <v>968</v>
      </c>
      <c r="BL40" s="267" t="s">
        <v>968</v>
      </c>
      <c r="BM40" s="267" t="s">
        <v>968</v>
      </c>
      <c r="BN40" s="267" t="s">
        <v>968</v>
      </c>
      <c r="BO40" s="267" t="s">
        <v>968</v>
      </c>
      <c r="BP40" s="267" t="s">
        <v>968</v>
      </c>
      <c r="BQ40" s="267" t="s">
        <v>968</v>
      </c>
      <c r="BR40" s="267" t="s">
        <v>968</v>
      </c>
      <c r="BS40" s="267" t="s">
        <v>968</v>
      </c>
      <c r="BT40" s="267" t="s">
        <v>968</v>
      </c>
      <c r="BU40" s="267" t="s">
        <v>968</v>
      </c>
      <c r="BV40" s="267" t="s">
        <v>968</v>
      </c>
      <c r="BW40" s="267" t="s">
        <v>968</v>
      </c>
      <c r="BX40" s="267" t="s">
        <v>968</v>
      </c>
      <c r="BY40" s="267" t="s">
        <v>968</v>
      </c>
      <c r="BZ40" s="267" t="s">
        <v>968</v>
      </c>
      <c r="CA40" s="264"/>
      <c r="CB40" s="44"/>
    </row>
    <row r="41" spans="1:80" ht="110.25" hidden="1" x14ac:dyDescent="0.25">
      <c r="A41" s="265" t="s">
        <v>1003</v>
      </c>
      <c r="B41" s="266" t="s">
        <v>1004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7" t="s">
        <v>968</v>
      </c>
      <c r="Y41" s="267" t="s">
        <v>968</v>
      </c>
      <c r="Z41" s="267" t="s">
        <v>968</v>
      </c>
      <c r="AA41" s="267" t="s">
        <v>968</v>
      </c>
      <c r="AB41" s="267" t="s">
        <v>968</v>
      </c>
      <c r="AC41" s="267" t="s">
        <v>968</v>
      </c>
      <c r="AD41" s="267" t="s">
        <v>968</v>
      </c>
      <c r="AE41" s="267" t="s">
        <v>968</v>
      </c>
      <c r="AF41" s="267" t="s">
        <v>968</v>
      </c>
      <c r="AG41" s="267" t="s">
        <v>968</v>
      </c>
      <c r="AH41" s="267" t="s">
        <v>968</v>
      </c>
      <c r="AI41" s="267" t="s">
        <v>968</v>
      </c>
      <c r="AJ41" s="267" t="s">
        <v>968</v>
      </c>
      <c r="AK41" s="267" t="s">
        <v>968</v>
      </c>
      <c r="AL41" s="267" t="s">
        <v>968</v>
      </c>
      <c r="AM41" s="267" t="s">
        <v>968</v>
      </c>
      <c r="AN41" s="267" t="s">
        <v>968</v>
      </c>
      <c r="AO41" s="267" t="s">
        <v>968</v>
      </c>
      <c r="AP41" s="267" t="s">
        <v>968</v>
      </c>
      <c r="AQ41" s="267" t="s">
        <v>968</v>
      </c>
      <c r="AR41" s="267" t="s">
        <v>968</v>
      </c>
      <c r="AS41" s="267" t="s">
        <v>968</v>
      </c>
      <c r="AT41" s="267" t="s">
        <v>968</v>
      </c>
      <c r="AU41" s="267" t="s">
        <v>968</v>
      </c>
      <c r="AV41" s="275" t="s">
        <v>968</v>
      </c>
      <c r="AW41" s="275" t="s">
        <v>968</v>
      </c>
      <c r="AX41" s="275" t="s">
        <v>968</v>
      </c>
      <c r="AY41" s="275" t="s">
        <v>968</v>
      </c>
      <c r="AZ41" s="275" t="s">
        <v>968</v>
      </c>
      <c r="BA41" s="267" t="s">
        <v>968</v>
      </c>
      <c r="BB41" s="267" t="s">
        <v>968</v>
      </c>
      <c r="BC41" s="267" t="s">
        <v>968</v>
      </c>
      <c r="BD41" s="267" t="s">
        <v>968</v>
      </c>
      <c r="BE41" s="267" t="s">
        <v>968</v>
      </c>
      <c r="BF41" s="267" t="s">
        <v>968</v>
      </c>
      <c r="BG41" s="267" t="s">
        <v>968</v>
      </c>
      <c r="BH41" s="267" t="s">
        <v>968</v>
      </c>
      <c r="BI41" s="267" t="s">
        <v>968</v>
      </c>
      <c r="BJ41" s="267" t="s">
        <v>968</v>
      </c>
      <c r="BK41" s="267" t="s">
        <v>968</v>
      </c>
      <c r="BL41" s="267" t="s">
        <v>968</v>
      </c>
      <c r="BM41" s="267" t="s">
        <v>968</v>
      </c>
      <c r="BN41" s="267" t="s">
        <v>968</v>
      </c>
      <c r="BO41" s="267" t="s">
        <v>968</v>
      </c>
      <c r="BP41" s="267" t="s">
        <v>968</v>
      </c>
      <c r="BQ41" s="267" t="s">
        <v>968</v>
      </c>
      <c r="BR41" s="267" t="s">
        <v>968</v>
      </c>
      <c r="BS41" s="267" t="s">
        <v>968</v>
      </c>
      <c r="BT41" s="267" t="s">
        <v>968</v>
      </c>
      <c r="BU41" s="267" t="s">
        <v>968</v>
      </c>
      <c r="BV41" s="267" t="s">
        <v>968</v>
      </c>
      <c r="BW41" s="267" t="s">
        <v>968</v>
      </c>
      <c r="BX41" s="267" t="s">
        <v>968</v>
      </c>
      <c r="BY41" s="267" t="s">
        <v>968</v>
      </c>
      <c r="BZ41" s="267" t="s">
        <v>968</v>
      </c>
      <c r="CA41" s="264"/>
      <c r="CB41" s="44"/>
    </row>
    <row r="42" spans="1:80" ht="78.75" hidden="1" x14ac:dyDescent="0.25">
      <c r="A42" s="265" t="s">
        <v>227</v>
      </c>
      <c r="B42" s="266" t="s">
        <v>1005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7" t="s">
        <v>968</v>
      </c>
      <c r="Y42" s="267" t="s">
        <v>968</v>
      </c>
      <c r="Z42" s="267" t="s">
        <v>968</v>
      </c>
      <c r="AA42" s="267" t="s">
        <v>968</v>
      </c>
      <c r="AB42" s="267" t="s">
        <v>968</v>
      </c>
      <c r="AC42" s="267" t="s">
        <v>968</v>
      </c>
      <c r="AD42" s="267" t="s">
        <v>968</v>
      </c>
      <c r="AE42" s="267" t="s">
        <v>968</v>
      </c>
      <c r="AF42" s="267" t="s">
        <v>968</v>
      </c>
      <c r="AG42" s="267" t="s">
        <v>968</v>
      </c>
      <c r="AH42" s="267" t="s">
        <v>968</v>
      </c>
      <c r="AI42" s="267" t="s">
        <v>968</v>
      </c>
      <c r="AJ42" s="267" t="s">
        <v>968</v>
      </c>
      <c r="AK42" s="267" t="s">
        <v>968</v>
      </c>
      <c r="AL42" s="267" t="s">
        <v>968</v>
      </c>
      <c r="AM42" s="267" t="s">
        <v>968</v>
      </c>
      <c r="AN42" s="267" t="s">
        <v>968</v>
      </c>
      <c r="AO42" s="267" t="s">
        <v>968</v>
      </c>
      <c r="AP42" s="267" t="s">
        <v>968</v>
      </c>
      <c r="AQ42" s="267" t="s">
        <v>968</v>
      </c>
      <c r="AR42" s="267" t="s">
        <v>968</v>
      </c>
      <c r="AS42" s="267" t="s">
        <v>968</v>
      </c>
      <c r="AT42" s="267" t="s">
        <v>968</v>
      </c>
      <c r="AU42" s="267" t="s">
        <v>968</v>
      </c>
      <c r="AV42" s="275" t="s">
        <v>968</v>
      </c>
      <c r="AW42" s="275" t="s">
        <v>968</v>
      </c>
      <c r="AX42" s="275" t="s">
        <v>968</v>
      </c>
      <c r="AY42" s="275" t="s">
        <v>968</v>
      </c>
      <c r="AZ42" s="275" t="s">
        <v>968</v>
      </c>
      <c r="BA42" s="267" t="s">
        <v>968</v>
      </c>
      <c r="BB42" s="267" t="s">
        <v>968</v>
      </c>
      <c r="BC42" s="267" t="s">
        <v>968</v>
      </c>
      <c r="BD42" s="267" t="s">
        <v>968</v>
      </c>
      <c r="BE42" s="267" t="s">
        <v>968</v>
      </c>
      <c r="BF42" s="267" t="s">
        <v>968</v>
      </c>
      <c r="BG42" s="267" t="s">
        <v>968</v>
      </c>
      <c r="BH42" s="267" t="s">
        <v>968</v>
      </c>
      <c r="BI42" s="267" t="s">
        <v>968</v>
      </c>
      <c r="BJ42" s="267" t="s">
        <v>968</v>
      </c>
      <c r="BK42" s="267" t="s">
        <v>968</v>
      </c>
      <c r="BL42" s="267" t="s">
        <v>968</v>
      </c>
      <c r="BM42" s="267" t="s">
        <v>968</v>
      </c>
      <c r="BN42" s="267" t="s">
        <v>968</v>
      </c>
      <c r="BO42" s="267" t="s">
        <v>968</v>
      </c>
      <c r="BP42" s="267" t="s">
        <v>968</v>
      </c>
      <c r="BQ42" s="267" t="s">
        <v>968</v>
      </c>
      <c r="BR42" s="267" t="s">
        <v>968</v>
      </c>
      <c r="BS42" s="267" t="s">
        <v>968</v>
      </c>
      <c r="BT42" s="267" t="s">
        <v>968</v>
      </c>
      <c r="BU42" s="267" t="s">
        <v>968</v>
      </c>
      <c r="BV42" s="267" t="s">
        <v>968</v>
      </c>
      <c r="BW42" s="267" t="s">
        <v>968</v>
      </c>
      <c r="BX42" s="267" t="s">
        <v>968</v>
      </c>
      <c r="BY42" s="267" t="s">
        <v>968</v>
      </c>
      <c r="BZ42" s="267" t="s">
        <v>968</v>
      </c>
      <c r="CA42" s="264"/>
      <c r="CB42" s="44"/>
    </row>
    <row r="43" spans="1:80" ht="94.5" hidden="1" x14ac:dyDescent="0.25">
      <c r="A43" s="265" t="s">
        <v>297</v>
      </c>
      <c r="B43" s="266" t="s">
        <v>1006</v>
      </c>
      <c r="C43" s="267" t="s">
        <v>968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7" t="s">
        <v>968</v>
      </c>
      <c r="Y43" s="267" t="s">
        <v>968</v>
      </c>
      <c r="Z43" s="267" t="s">
        <v>968</v>
      </c>
      <c r="AA43" s="267" t="s">
        <v>968</v>
      </c>
      <c r="AB43" s="267" t="s">
        <v>968</v>
      </c>
      <c r="AC43" s="267" t="s">
        <v>968</v>
      </c>
      <c r="AD43" s="267" t="s">
        <v>968</v>
      </c>
      <c r="AE43" s="267" t="s">
        <v>968</v>
      </c>
      <c r="AF43" s="267" t="s">
        <v>968</v>
      </c>
      <c r="AG43" s="267" t="s">
        <v>968</v>
      </c>
      <c r="AH43" s="267" t="s">
        <v>968</v>
      </c>
      <c r="AI43" s="267" t="s">
        <v>968</v>
      </c>
      <c r="AJ43" s="267" t="s">
        <v>968</v>
      </c>
      <c r="AK43" s="267" t="s">
        <v>968</v>
      </c>
      <c r="AL43" s="267" t="s">
        <v>968</v>
      </c>
      <c r="AM43" s="267" t="s">
        <v>968</v>
      </c>
      <c r="AN43" s="267" t="s">
        <v>968</v>
      </c>
      <c r="AO43" s="267" t="s">
        <v>968</v>
      </c>
      <c r="AP43" s="267" t="s">
        <v>968</v>
      </c>
      <c r="AQ43" s="267" t="s">
        <v>968</v>
      </c>
      <c r="AR43" s="267" t="s">
        <v>968</v>
      </c>
      <c r="AS43" s="267" t="s">
        <v>968</v>
      </c>
      <c r="AT43" s="267" t="s">
        <v>968</v>
      </c>
      <c r="AU43" s="267" t="s">
        <v>968</v>
      </c>
      <c r="AV43" s="275" t="s">
        <v>968</v>
      </c>
      <c r="AW43" s="275" t="s">
        <v>968</v>
      </c>
      <c r="AX43" s="275" t="s">
        <v>968</v>
      </c>
      <c r="AY43" s="275" t="s">
        <v>968</v>
      </c>
      <c r="AZ43" s="275" t="s">
        <v>968</v>
      </c>
      <c r="BA43" s="267" t="s">
        <v>968</v>
      </c>
      <c r="BB43" s="267" t="s">
        <v>968</v>
      </c>
      <c r="BC43" s="267" t="s">
        <v>968</v>
      </c>
      <c r="BD43" s="267" t="s">
        <v>968</v>
      </c>
      <c r="BE43" s="267" t="s">
        <v>968</v>
      </c>
      <c r="BF43" s="267" t="s">
        <v>968</v>
      </c>
      <c r="BG43" s="267" t="s">
        <v>968</v>
      </c>
      <c r="BH43" s="267" t="s">
        <v>968</v>
      </c>
      <c r="BI43" s="267" t="s">
        <v>968</v>
      </c>
      <c r="BJ43" s="267" t="s">
        <v>968</v>
      </c>
      <c r="BK43" s="267" t="s">
        <v>968</v>
      </c>
      <c r="BL43" s="267" t="s">
        <v>968</v>
      </c>
      <c r="BM43" s="267" t="s">
        <v>968</v>
      </c>
      <c r="BN43" s="267" t="s">
        <v>968</v>
      </c>
      <c r="BO43" s="267" t="s">
        <v>968</v>
      </c>
      <c r="BP43" s="267" t="s">
        <v>968</v>
      </c>
      <c r="BQ43" s="267" t="s">
        <v>968</v>
      </c>
      <c r="BR43" s="267" t="s">
        <v>968</v>
      </c>
      <c r="BS43" s="267" t="s">
        <v>968</v>
      </c>
      <c r="BT43" s="267" t="s">
        <v>968</v>
      </c>
      <c r="BU43" s="267" t="s">
        <v>968</v>
      </c>
      <c r="BV43" s="267" t="s">
        <v>968</v>
      </c>
      <c r="BW43" s="267" t="s">
        <v>968</v>
      </c>
      <c r="BX43" s="267" t="s">
        <v>968</v>
      </c>
      <c r="BY43" s="267" t="s">
        <v>968</v>
      </c>
      <c r="BZ43" s="267" t="s">
        <v>968</v>
      </c>
      <c r="CA43" s="264"/>
      <c r="CB43" s="44"/>
    </row>
    <row r="44" spans="1:80" ht="47.25" x14ac:dyDescent="0.25">
      <c r="A44" s="265" t="s">
        <v>299</v>
      </c>
      <c r="B44" s="268" t="s">
        <v>1007</v>
      </c>
      <c r="C44" s="267"/>
      <c r="D44" s="267" t="s">
        <v>968</v>
      </c>
      <c r="E44" s="276">
        <f>E45+E67</f>
        <v>8.9681621623885324</v>
      </c>
      <c r="F44" s="276">
        <f>F45+F67</f>
        <v>63.258774407150526</v>
      </c>
      <c r="G44" s="287" t="str">
        <f t="shared" ref="G44:I44" si="2">G67</f>
        <v>нд</v>
      </c>
      <c r="H44" s="287" t="str">
        <f t="shared" si="2"/>
        <v>нд</v>
      </c>
      <c r="I44" s="287" t="str">
        <f t="shared" si="2"/>
        <v>нд</v>
      </c>
      <c r="J44" s="287">
        <f>J67</f>
        <v>5</v>
      </c>
      <c r="K44" s="277">
        <v>3436</v>
      </c>
      <c r="L44" s="267">
        <v>0</v>
      </c>
      <c r="M44" s="275">
        <f>M45+M67</f>
        <v>0</v>
      </c>
      <c r="N44" s="267" t="s">
        <v>968</v>
      </c>
      <c r="O44" s="267" t="s">
        <v>968</v>
      </c>
      <c r="P44" s="267" t="s">
        <v>968</v>
      </c>
      <c r="Q44" s="267">
        <f>Q67</f>
        <v>0</v>
      </c>
      <c r="R44" s="267">
        <v>0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7" t="s">
        <v>968</v>
      </c>
      <c r="Y44" s="267">
        <v>0</v>
      </c>
      <c r="Z44" s="267" t="s">
        <v>968</v>
      </c>
      <c r="AA44" s="267" t="s">
        <v>968</v>
      </c>
      <c r="AB44" s="267" t="s">
        <v>968</v>
      </c>
      <c r="AC44" s="267" t="s">
        <v>968</v>
      </c>
      <c r="AD44" s="267" t="s">
        <v>968</v>
      </c>
      <c r="AE44" s="267" t="s">
        <v>968</v>
      </c>
      <c r="AF44" s="267" t="s">
        <v>968</v>
      </c>
      <c r="AG44" s="267" t="s">
        <v>968</v>
      </c>
      <c r="AH44" s="267" t="s">
        <v>968</v>
      </c>
      <c r="AI44" s="267" t="s">
        <v>968</v>
      </c>
      <c r="AJ44" s="267" t="s">
        <v>968</v>
      </c>
      <c r="AK44" s="267" t="s">
        <v>968</v>
      </c>
      <c r="AL44" s="267" t="s">
        <v>968</v>
      </c>
      <c r="AM44" s="267" t="s">
        <v>968</v>
      </c>
      <c r="AN44" s="267" t="s">
        <v>968</v>
      </c>
      <c r="AO44" s="267" t="s">
        <v>968</v>
      </c>
      <c r="AP44" s="267" t="s">
        <v>968</v>
      </c>
      <c r="AQ44" s="267" t="s">
        <v>968</v>
      </c>
      <c r="AR44" s="267" t="s">
        <v>968</v>
      </c>
      <c r="AS44" s="267" t="s">
        <v>968</v>
      </c>
      <c r="AT44" s="267" t="s">
        <v>968</v>
      </c>
      <c r="AU44" s="267">
        <v>0</v>
      </c>
      <c r="AV44" s="275">
        <f>AV45+AV67</f>
        <v>0</v>
      </c>
      <c r="AW44" s="275" t="s">
        <v>968</v>
      </c>
      <c r="AX44" s="275" t="s">
        <v>968</v>
      </c>
      <c r="AY44" s="275" t="s">
        <v>968</v>
      </c>
      <c r="AZ44" s="267">
        <f>AZ67</f>
        <v>0</v>
      </c>
      <c r="BA44" s="267">
        <f>BA45</f>
        <v>0</v>
      </c>
      <c r="BB44" s="267" t="s">
        <v>968</v>
      </c>
      <c r="BC44" s="267" t="s">
        <v>968</v>
      </c>
      <c r="BD44" s="267" t="s">
        <v>968</v>
      </c>
      <c r="BE44" s="267" t="s">
        <v>968</v>
      </c>
      <c r="BF44" s="267" t="s">
        <v>968</v>
      </c>
      <c r="BG44" s="267" t="s">
        <v>968</v>
      </c>
      <c r="BH44" s="267">
        <v>0</v>
      </c>
      <c r="BI44" s="267" t="s">
        <v>968</v>
      </c>
      <c r="BJ44" s="267" t="s">
        <v>968</v>
      </c>
      <c r="BK44" s="267" t="s">
        <v>968</v>
      </c>
      <c r="BL44" s="267" t="s">
        <v>968</v>
      </c>
      <c r="BM44" s="267" t="s">
        <v>968</v>
      </c>
      <c r="BN44" s="267" t="s">
        <v>968</v>
      </c>
      <c r="BO44" s="267" t="s">
        <v>968</v>
      </c>
      <c r="BP44" s="267" t="s">
        <v>968</v>
      </c>
      <c r="BQ44" s="267" t="s">
        <v>968</v>
      </c>
      <c r="BR44" s="267" t="s">
        <v>968</v>
      </c>
      <c r="BS44" s="267" t="s">
        <v>968</v>
      </c>
      <c r="BT44" s="267" t="s">
        <v>968</v>
      </c>
      <c r="BU44" s="267" t="s">
        <v>968</v>
      </c>
      <c r="BV44" s="267" t="s">
        <v>968</v>
      </c>
      <c r="BW44" s="267" t="s">
        <v>968</v>
      </c>
      <c r="BX44" s="267" t="s">
        <v>968</v>
      </c>
      <c r="BY44" s="267" t="s">
        <v>968</v>
      </c>
      <c r="BZ44" s="267" t="s">
        <v>968</v>
      </c>
      <c r="CA44" s="264"/>
      <c r="CB44" s="44"/>
    </row>
    <row r="45" spans="1:80" ht="110.25" x14ac:dyDescent="0.25">
      <c r="A45" s="265" t="s">
        <v>1008</v>
      </c>
      <c r="B45" s="266" t="s">
        <v>1009</v>
      </c>
      <c r="C45" s="267" t="s">
        <v>1010</v>
      </c>
      <c r="D45" s="267" t="s">
        <v>968</v>
      </c>
      <c r="E45" s="276">
        <f>'3 ОС'!E46</f>
        <v>8.9681621623885324</v>
      </c>
      <c r="F45" s="276">
        <f>'3 ОС'!F46</f>
        <v>40.138774407150521</v>
      </c>
      <c r="G45" s="276" t="s">
        <v>968</v>
      </c>
      <c r="H45" s="276" t="s">
        <v>968</v>
      </c>
      <c r="I45" s="276" t="s">
        <v>968</v>
      </c>
      <c r="J45" s="276" t="s">
        <v>968</v>
      </c>
      <c r="K45" s="277">
        <v>3436</v>
      </c>
      <c r="L45" s="267">
        <v>0</v>
      </c>
      <c r="M45" s="267">
        <v>0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>
        <v>0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7" t="s">
        <v>968</v>
      </c>
      <c r="Y45" s="267">
        <v>0</v>
      </c>
      <c r="Z45" s="267" t="s">
        <v>968</v>
      </c>
      <c r="AA45" s="267" t="s">
        <v>968</v>
      </c>
      <c r="AB45" s="267" t="s">
        <v>968</v>
      </c>
      <c r="AC45" s="267" t="s">
        <v>968</v>
      </c>
      <c r="AD45" s="267" t="s">
        <v>968</v>
      </c>
      <c r="AE45" s="267" t="s">
        <v>968</v>
      </c>
      <c r="AF45" s="267" t="s">
        <v>968</v>
      </c>
      <c r="AG45" s="267" t="s">
        <v>968</v>
      </c>
      <c r="AH45" s="267" t="s">
        <v>968</v>
      </c>
      <c r="AI45" s="267" t="s">
        <v>968</v>
      </c>
      <c r="AJ45" s="267" t="s">
        <v>968</v>
      </c>
      <c r="AK45" s="267" t="s">
        <v>968</v>
      </c>
      <c r="AL45" s="267" t="s">
        <v>968</v>
      </c>
      <c r="AM45" s="267" t="s">
        <v>968</v>
      </c>
      <c r="AN45" s="267" t="s">
        <v>968</v>
      </c>
      <c r="AO45" s="267" t="s">
        <v>968</v>
      </c>
      <c r="AP45" s="267" t="s">
        <v>968</v>
      </c>
      <c r="AQ45" s="267" t="s">
        <v>968</v>
      </c>
      <c r="AR45" s="267" t="s">
        <v>968</v>
      </c>
      <c r="AS45" s="267" t="s">
        <v>968</v>
      </c>
      <c r="AT45" s="267" t="s">
        <v>968</v>
      </c>
      <c r="AU45" s="267">
        <v>0</v>
      </c>
      <c r="AV45" s="275">
        <v>0</v>
      </c>
      <c r="AW45" s="275" t="s">
        <v>968</v>
      </c>
      <c r="AX45" s="275" t="s">
        <v>968</v>
      </c>
      <c r="AY45" s="275" t="s">
        <v>968</v>
      </c>
      <c r="AZ45" s="275" t="s">
        <v>968</v>
      </c>
      <c r="BA45" s="267">
        <v>0</v>
      </c>
      <c r="BB45" s="267" t="s">
        <v>968</v>
      </c>
      <c r="BC45" s="267" t="s">
        <v>968</v>
      </c>
      <c r="BD45" s="267" t="s">
        <v>968</v>
      </c>
      <c r="BE45" s="267" t="s">
        <v>968</v>
      </c>
      <c r="BF45" s="267" t="s">
        <v>968</v>
      </c>
      <c r="BG45" s="267" t="s">
        <v>968</v>
      </c>
      <c r="BH45" s="267">
        <v>0</v>
      </c>
      <c r="BI45" s="267" t="s">
        <v>968</v>
      </c>
      <c r="BJ45" s="267" t="s">
        <v>968</v>
      </c>
      <c r="BK45" s="267" t="s">
        <v>968</v>
      </c>
      <c r="BL45" s="267" t="s">
        <v>968</v>
      </c>
      <c r="BM45" s="267" t="s">
        <v>968</v>
      </c>
      <c r="BN45" s="267" t="s">
        <v>968</v>
      </c>
      <c r="BO45" s="267" t="s">
        <v>968</v>
      </c>
      <c r="BP45" s="267" t="s">
        <v>968</v>
      </c>
      <c r="BQ45" s="267" t="s">
        <v>968</v>
      </c>
      <c r="BR45" s="267" t="s">
        <v>968</v>
      </c>
      <c r="BS45" s="267" t="s">
        <v>968</v>
      </c>
      <c r="BT45" s="267" t="s">
        <v>968</v>
      </c>
      <c r="BU45" s="267" t="s">
        <v>968</v>
      </c>
      <c r="BV45" s="267" t="s">
        <v>968</v>
      </c>
      <c r="BW45" s="267" t="s">
        <v>968</v>
      </c>
      <c r="BX45" s="267" t="s">
        <v>968</v>
      </c>
      <c r="BY45" s="267" t="s">
        <v>968</v>
      </c>
      <c r="BZ45" s="267" t="s">
        <v>968</v>
      </c>
      <c r="CA45" s="264"/>
      <c r="CB45" s="44"/>
    </row>
    <row r="46" spans="1:80" ht="78.75" x14ac:dyDescent="0.25">
      <c r="A46" s="265" t="s">
        <v>1011</v>
      </c>
      <c r="B46" s="266" t="s">
        <v>1012</v>
      </c>
      <c r="C46" s="267" t="s">
        <v>1013</v>
      </c>
      <c r="D46" s="267" t="s">
        <v>968</v>
      </c>
      <c r="E46" s="276">
        <f>'3 ОС'!E47</f>
        <v>8.9681621623885324</v>
      </c>
      <c r="F46" s="276">
        <f>'3 ОС'!F47</f>
        <v>40.138774407150521</v>
      </c>
      <c r="G46" s="276" t="s">
        <v>968</v>
      </c>
      <c r="H46" s="276" t="s">
        <v>968</v>
      </c>
      <c r="I46" s="276" t="s">
        <v>968</v>
      </c>
      <c r="J46" s="276" t="s">
        <v>968</v>
      </c>
      <c r="K46" s="277">
        <v>3436</v>
      </c>
      <c r="L46" s="267">
        <v>0</v>
      </c>
      <c r="M46" s="267">
        <v>0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7" t="s">
        <v>968</v>
      </c>
      <c r="Y46" s="267" t="s">
        <v>968</v>
      </c>
      <c r="Z46" s="267" t="s">
        <v>968</v>
      </c>
      <c r="AA46" s="267" t="s">
        <v>968</v>
      </c>
      <c r="AB46" s="267" t="s">
        <v>968</v>
      </c>
      <c r="AC46" s="267" t="s">
        <v>968</v>
      </c>
      <c r="AD46" s="267" t="s">
        <v>968</v>
      </c>
      <c r="AE46" s="267" t="s">
        <v>968</v>
      </c>
      <c r="AF46" s="267" t="s">
        <v>968</v>
      </c>
      <c r="AG46" s="267" t="s">
        <v>968</v>
      </c>
      <c r="AH46" s="267" t="s">
        <v>968</v>
      </c>
      <c r="AI46" s="267" t="s">
        <v>968</v>
      </c>
      <c r="AJ46" s="267" t="s">
        <v>968</v>
      </c>
      <c r="AK46" s="267" t="s">
        <v>968</v>
      </c>
      <c r="AL46" s="267" t="s">
        <v>968</v>
      </c>
      <c r="AM46" s="267" t="s">
        <v>968</v>
      </c>
      <c r="AN46" s="267" t="s">
        <v>968</v>
      </c>
      <c r="AO46" s="267" t="s">
        <v>968</v>
      </c>
      <c r="AP46" s="267" t="s">
        <v>968</v>
      </c>
      <c r="AQ46" s="267" t="s">
        <v>968</v>
      </c>
      <c r="AR46" s="267" t="s">
        <v>968</v>
      </c>
      <c r="AS46" s="267" t="s">
        <v>968</v>
      </c>
      <c r="AT46" s="267" t="s">
        <v>968</v>
      </c>
      <c r="AU46" s="267">
        <v>0</v>
      </c>
      <c r="AV46" s="275">
        <v>0</v>
      </c>
      <c r="AW46" s="275" t="s">
        <v>968</v>
      </c>
      <c r="AX46" s="275" t="s">
        <v>968</v>
      </c>
      <c r="AY46" s="275" t="s">
        <v>968</v>
      </c>
      <c r="AZ46" s="275" t="s">
        <v>968</v>
      </c>
      <c r="BA46" s="267" t="s">
        <v>968</v>
      </c>
      <c r="BB46" s="267" t="s">
        <v>968</v>
      </c>
      <c r="BC46" s="267" t="s">
        <v>968</v>
      </c>
      <c r="BD46" s="267" t="s">
        <v>968</v>
      </c>
      <c r="BE46" s="267" t="s">
        <v>968</v>
      </c>
      <c r="BF46" s="267" t="s">
        <v>968</v>
      </c>
      <c r="BG46" s="267" t="s">
        <v>968</v>
      </c>
      <c r="BH46" s="267" t="s">
        <v>968</v>
      </c>
      <c r="BI46" s="267" t="s">
        <v>968</v>
      </c>
      <c r="BJ46" s="267" t="s">
        <v>968</v>
      </c>
      <c r="BK46" s="267" t="s">
        <v>968</v>
      </c>
      <c r="BL46" s="267" t="s">
        <v>968</v>
      </c>
      <c r="BM46" s="267" t="s">
        <v>968</v>
      </c>
      <c r="BN46" s="267" t="s">
        <v>968</v>
      </c>
      <c r="BO46" s="267" t="s">
        <v>968</v>
      </c>
      <c r="BP46" s="267" t="s">
        <v>968</v>
      </c>
      <c r="BQ46" s="267" t="s">
        <v>968</v>
      </c>
      <c r="BR46" s="267" t="s">
        <v>968</v>
      </c>
      <c r="BS46" s="267" t="s">
        <v>968</v>
      </c>
      <c r="BT46" s="267" t="s">
        <v>968</v>
      </c>
      <c r="BU46" s="267" t="s">
        <v>968</v>
      </c>
      <c r="BV46" s="267" t="s">
        <v>968</v>
      </c>
      <c r="BW46" s="267" t="s">
        <v>968</v>
      </c>
      <c r="BX46" s="267" t="s">
        <v>968</v>
      </c>
      <c r="BY46" s="267" t="s">
        <v>968</v>
      </c>
      <c r="BZ46" s="267" t="s">
        <v>968</v>
      </c>
      <c r="CA46" s="264"/>
      <c r="CB46" s="44"/>
    </row>
    <row r="47" spans="1:80" ht="63" x14ac:dyDescent="0.25">
      <c r="A47" s="265" t="s">
        <v>1014</v>
      </c>
      <c r="B47" s="266" t="s">
        <v>1015</v>
      </c>
      <c r="C47" s="267" t="s">
        <v>1016</v>
      </c>
      <c r="D47" s="267" t="s">
        <v>968</v>
      </c>
      <c r="E47" s="276">
        <f>'3 ОС'!E48</f>
        <v>1.3048500959999987E-2</v>
      </c>
      <c r="F47" s="276">
        <f>'3 ОС'!F48</f>
        <v>0.43495003199999999</v>
      </c>
      <c r="G47" s="276" t="s">
        <v>968</v>
      </c>
      <c r="H47" s="276" t="s">
        <v>968</v>
      </c>
      <c r="I47" s="276" t="s">
        <v>968</v>
      </c>
      <c r="J47" s="276" t="s">
        <v>968</v>
      </c>
      <c r="K47" s="277">
        <v>0</v>
      </c>
      <c r="L47" s="267">
        <v>0</v>
      </c>
      <c r="M47" s="267">
        <v>0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>
        <v>0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7" t="s">
        <v>968</v>
      </c>
      <c r="Y47" s="267">
        <v>0</v>
      </c>
      <c r="Z47" s="267" t="s">
        <v>968</v>
      </c>
      <c r="AA47" s="267" t="s">
        <v>968</v>
      </c>
      <c r="AB47" s="267" t="s">
        <v>968</v>
      </c>
      <c r="AC47" s="267" t="s">
        <v>968</v>
      </c>
      <c r="AD47" s="267" t="s">
        <v>968</v>
      </c>
      <c r="AE47" s="267" t="s">
        <v>968</v>
      </c>
      <c r="AF47" s="267" t="s">
        <v>968</v>
      </c>
      <c r="AG47" s="267" t="s">
        <v>968</v>
      </c>
      <c r="AH47" s="267" t="s">
        <v>968</v>
      </c>
      <c r="AI47" s="267" t="s">
        <v>968</v>
      </c>
      <c r="AJ47" s="267" t="s">
        <v>968</v>
      </c>
      <c r="AK47" s="267" t="s">
        <v>968</v>
      </c>
      <c r="AL47" s="267" t="s">
        <v>968</v>
      </c>
      <c r="AM47" s="267" t="s">
        <v>968</v>
      </c>
      <c r="AN47" s="267" t="s">
        <v>968</v>
      </c>
      <c r="AO47" s="267" t="s">
        <v>968</v>
      </c>
      <c r="AP47" s="267" t="s">
        <v>968</v>
      </c>
      <c r="AQ47" s="267" t="s">
        <v>968</v>
      </c>
      <c r="AR47" s="267" t="s">
        <v>968</v>
      </c>
      <c r="AS47" s="267" t="s">
        <v>968</v>
      </c>
      <c r="AT47" s="267" t="s">
        <v>968</v>
      </c>
      <c r="AU47" s="267">
        <v>0</v>
      </c>
      <c r="AV47" s="275">
        <v>0</v>
      </c>
      <c r="AW47" s="275" t="s">
        <v>968</v>
      </c>
      <c r="AX47" s="275" t="s">
        <v>968</v>
      </c>
      <c r="AY47" s="275" t="s">
        <v>968</v>
      </c>
      <c r="AZ47" s="275" t="s">
        <v>968</v>
      </c>
      <c r="BA47" s="267">
        <v>0</v>
      </c>
      <c r="BB47" s="267" t="s">
        <v>968</v>
      </c>
      <c r="BC47" s="267" t="s">
        <v>968</v>
      </c>
      <c r="BD47" s="267" t="s">
        <v>968</v>
      </c>
      <c r="BE47" s="267" t="s">
        <v>968</v>
      </c>
      <c r="BF47" s="267" t="s">
        <v>968</v>
      </c>
      <c r="BG47" s="267" t="s">
        <v>968</v>
      </c>
      <c r="BH47" s="267">
        <v>0</v>
      </c>
      <c r="BI47" s="267" t="s">
        <v>968</v>
      </c>
      <c r="BJ47" s="267" t="s">
        <v>968</v>
      </c>
      <c r="BK47" s="267" t="s">
        <v>968</v>
      </c>
      <c r="BL47" s="267" t="s">
        <v>968</v>
      </c>
      <c r="BM47" s="267" t="s">
        <v>968</v>
      </c>
      <c r="BN47" s="267" t="s">
        <v>968</v>
      </c>
      <c r="BO47" s="267" t="s">
        <v>968</v>
      </c>
      <c r="BP47" s="267" t="s">
        <v>968</v>
      </c>
      <c r="BQ47" s="267" t="s">
        <v>968</v>
      </c>
      <c r="BR47" s="267" t="s">
        <v>968</v>
      </c>
      <c r="BS47" s="267" t="s">
        <v>968</v>
      </c>
      <c r="BT47" s="267" t="s">
        <v>968</v>
      </c>
      <c r="BU47" s="267" t="s">
        <v>968</v>
      </c>
      <c r="BV47" s="267" t="s">
        <v>968</v>
      </c>
      <c r="BW47" s="267" t="s">
        <v>968</v>
      </c>
      <c r="BX47" s="267" t="s">
        <v>968</v>
      </c>
      <c r="BY47" s="267" t="s">
        <v>968</v>
      </c>
      <c r="BZ47" s="267" t="s">
        <v>968</v>
      </c>
      <c r="CA47" s="264"/>
      <c r="CB47" s="44"/>
    </row>
    <row r="48" spans="1:80" ht="78.75" x14ac:dyDescent="0.25">
      <c r="A48" s="265" t="s">
        <v>1017</v>
      </c>
      <c r="B48" s="266" t="s">
        <v>1018</v>
      </c>
      <c r="C48" s="267" t="s">
        <v>1019</v>
      </c>
      <c r="D48" s="267" t="s">
        <v>968</v>
      </c>
      <c r="E48" s="276">
        <f>'3 ОС'!E49</f>
        <v>0.48041347687450919</v>
      </c>
      <c r="F48" s="276">
        <f>'3 ОС'!F49</f>
        <v>1.7292813065794004</v>
      </c>
      <c r="G48" s="276" t="s">
        <v>968</v>
      </c>
      <c r="H48" s="276" t="s">
        <v>968</v>
      </c>
      <c r="I48" s="276" t="s">
        <v>968</v>
      </c>
      <c r="J48" s="276" t="s">
        <v>968</v>
      </c>
      <c r="K48" s="277">
        <v>41</v>
      </c>
      <c r="L48" s="267">
        <v>0</v>
      </c>
      <c r="M48" s="267">
        <v>0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>
        <v>0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7" t="s">
        <v>968</v>
      </c>
      <c r="Y48" s="267">
        <v>0</v>
      </c>
      <c r="Z48" s="267" t="s">
        <v>968</v>
      </c>
      <c r="AA48" s="267" t="s">
        <v>968</v>
      </c>
      <c r="AB48" s="267" t="s">
        <v>968</v>
      </c>
      <c r="AC48" s="267" t="s">
        <v>968</v>
      </c>
      <c r="AD48" s="267" t="s">
        <v>968</v>
      </c>
      <c r="AE48" s="267" t="s">
        <v>968</v>
      </c>
      <c r="AF48" s="267" t="s">
        <v>968</v>
      </c>
      <c r="AG48" s="267" t="s">
        <v>968</v>
      </c>
      <c r="AH48" s="267" t="s">
        <v>968</v>
      </c>
      <c r="AI48" s="267" t="s">
        <v>968</v>
      </c>
      <c r="AJ48" s="267" t="s">
        <v>968</v>
      </c>
      <c r="AK48" s="267" t="s">
        <v>968</v>
      </c>
      <c r="AL48" s="267" t="s">
        <v>968</v>
      </c>
      <c r="AM48" s="267" t="s">
        <v>968</v>
      </c>
      <c r="AN48" s="267" t="s">
        <v>968</v>
      </c>
      <c r="AO48" s="267" t="s">
        <v>968</v>
      </c>
      <c r="AP48" s="267" t="s">
        <v>968</v>
      </c>
      <c r="AQ48" s="267" t="s">
        <v>968</v>
      </c>
      <c r="AR48" s="267" t="s">
        <v>968</v>
      </c>
      <c r="AS48" s="267" t="s">
        <v>968</v>
      </c>
      <c r="AT48" s="267" t="s">
        <v>968</v>
      </c>
      <c r="AU48" s="267">
        <v>0</v>
      </c>
      <c r="AV48" s="275">
        <v>0</v>
      </c>
      <c r="AW48" s="275" t="s">
        <v>968</v>
      </c>
      <c r="AX48" s="275" t="s">
        <v>968</v>
      </c>
      <c r="AY48" s="275" t="s">
        <v>968</v>
      </c>
      <c r="AZ48" s="275" t="s">
        <v>968</v>
      </c>
      <c r="BA48" s="267">
        <v>0</v>
      </c>
      <c r="BB48" s="267" t="s">
        <v>968</v>
      </c>
      <c r="BC48" s="267" t="s">
        <v>968</v>
      </c>
      <c r="BD48" s="267" t="s">
        <v>968</v>
      </c>
      <c r="BE48" s="267" t="s">
        <v>968</v>
      </c>
      <c r="BF48" s="267" t="s">
        <v>968</v>
      </c>
      <c r="BG48" s="267" t="s">
        <v>968</v>
      </c>
      <c r="BH48" s="267">
        <v>0</v>
      </c>
      <c r="BI48" s="267" t="s">
        <v>968</v>
      </c>
      <c r="BJ48" s="267" t="s">
        <v>968</v>
      </c>
      <c r="BK48" s="267" t="s">
        <v>968</v>
      </c>
      <c r="BL48" s="267" t="s">
        <v>968</v>
      </c>
      <c r="BM48" s="267" t="s">
        <v>968</v>
      </c>
      <c r="BN48" s="267" t="s">
        <v>968</v>
      </c>
      <c r="BO48" s="267" t="s">
        <v>968</v>
      </c>
      <c r="BP48" s="267" t="s">
        <v>968</v>
      </c>
      <c r="BQ48" s="267" t="s">
        <v>968</v>
      </c>
      <c r="BR48" s="267" t="s">
        <v>968</v>
      </c>
      <c r="BS48" s="267" t="s">
        <v>968</v>
      </c>
      <c r="BT48" s="267" t="s">
        <v>968</v>
      </c>
      <c r="BU48" s="267" t="s">
        <v>968</v>
      </c>
      <c r="BV48" s="267" t="s">
        <v>968</v>
      </c>
      <c r="BW48" s="267" t="s">
        <v>968</v>
      </c>
      <c r="BX48" s="267" t="s">
        <v>968</v>
      </c>
      <c r="BY48" s="267" t="s">
        <v>968</v>
      </c>
      <c r="BZ48" s="267" t="s">
        <v>968</v>
      </c>
      <c r="CA48" s="264"/>
      <c r="CB48" s="44"/>
    </row>
    <row r="49" spans="1:80" ht="78.75" x14ac:dyDescent="0.25">
      <c r="A49" s="265" t="s">
        <v>1020</v>
      </c>
      <c r="B49" s="266" t="s">
        <v>1021</v>
      </c>
      <c r="C49" s="267" t="s">
        <v>1022</v>
      </c>
      <c r="D49" s="267" t="s">
        <v>968</v>
      </c>
      <c r="E49" s="276">
        <f>'3 ОС'!E50</f>
        <v>8.474700184554024</v>
      </c>
      <c r="F49" s="276">
        <f>'3 ОС'!F50</f>
        <v>37.974543068571123</v>
      </c>
      <c r="G49" s="276" t="s">
        <v>968</v>
      </c>
      <c r="H49" s="276" t="s">
        <v>968</v>
      </c>
      <c r="I49" s="276" t="s">
        <v>968</v>
      </c>
      <c r="J49" s="276" t="s">
        <v>968</v>
      </c>
      <c r="K49" s="277">
        <v>3395</v>
      </c>
      <c r="L49" s="267">
        <v>0</v>
      </c>
      <c r="M49" s="267">
        <v>0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>
        <v>0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7" t="s">
        <v>968</v>
      </c>
      <c r="Y49" s="267">
        <v>0</v>
      </c>
      <c r="Z49" s="267" t="s">
        <v>968</v>
      </c>
      <c r="AA49" s="267" t="s">
        <v>968</v>
      </c>
      <c r="AB49" s="267" t="s">
        <v>968</v>
      </c>
      <c r="AC49" s="267" t="s">
        <v>968</v>
      </c>
      <c r="AD49" s="267" t="s">
        <v>968</v>
      </c>
      <c r="AE49" s="267" t="s">
        <v>968</v>
      </c>
      <c r="AF49" s="267" t="s">
        <v>968</v>
      </c>
      <c r="AG49" s="267" t="s">
        <v>968</v>
      </c>
      <c r="AH49" s="267" t="s">
        <v>968</v>
      </c>
      <c r="AI49" s="267" t="s">
        <v>968</v>
      </c>
      <c r="AJ49" s="267" t="s">
        <v>968</v>
      </c>
      <c r="AK49" s="267" t="s">
        <v>968</v>
      </c>
      <c r="AL49" s="267" t="s">
        <v>968</v>
      </c>
      <c r="AM49" s="267" t="s">
        <v>968</v>
      </c>
      <c r="AN49" s="267" t="s">
        <v>968</v>
      </c>
      <c r="AO49" s="267" t="s">
        <v>968</v>
      </c>
      <c r="AP49" s="267" t="s">
        <v>968</v>
      </c>
      <c r="AQ49" s="267" t="s">
        <v>968</v>
      </c>
      <c r="AR49" s="267" t="s">
        <v>968</v>
      </c>
      <c r="AS49" s="267" t="s">
        <v>968</v>
      </c>
      <c r="AT49" s="267" t="s">
        <v>968</v>
      </c>
      <c r="AU49" s="267">
        <v>0</v>
      </c>
      <c r="AV49" s="275">
        <v>0</v>
      </c>
      <c r="AW49" s="275" t="s">
        <v>968</v>
      </c>
      <c r="AX49" s="275" t="s">
        <v>968</v>
      </c>
      <c r="AY49" s="275" t="s">
        <v>968</v>
      </c>
      <c r="AZ49" s="275" t="s">
        <v>968</v>
      </c>
      <c r="BA49" s="267">
        <v>0</v>
      </c>
      <c r="BB49" s="267" t="s">
        <v>968</v>
      </c>
      <c r="BC49" s="267" t="s">
        <v>968</v>
      </c>
      <c r="BD49" s="267" t="s">
        <v>968</v>
      </c>
      <c r="BE49" s="267" t="s">
        <v>968</v>
      </c>
      <c r="BF49" s="267" t="s">
        <v>968</v>
      </c>
      <c r="BG49" s="267" t="s">
        <v>968</v>
      </c>
      <c r="BH49" s="267">
        <v>0</v>
      </c>
      <c r="BI49" s="267" t="s">
        <v>968</v>
      </c>
      <c r="BJ49" s="267" t="s">
        <v>968</v>
      </c>
      <c r="BK49" s="267" t="s">
        <v>968</v>
      </c>
      <c r="BL49" s="267" t="s">
        <v>968</v>
      </c>
      <c r="BM49" s="267" t="s">
        <v>968</v>
      </c>
      <c r="BN49" s="267" t="s">
        <v>968</v>
      </c>
      <c r="BO49" s="267" t="s">
        <v>968</v>
      </c>
      <c r="BP49" s="267" t="s">
        <v>968</v>
      </c>
      <c r="BQ49" s="267" t="s">
        <v>968</v>
      </c>
      <c r="BR49" s="267" t="s">
        <v>968</v>
      </c>
      <c r="BS49" s="267" t="s">
        <v>968</v>
      </c>
      <c r="BT49" s="267" t="s">
        <v>968</v>
      </c>
      <c r="BU49" s="267" t="s">
        <v>968</v>
      </c>
      <c r="BV49" s="267" t="s">
        <v>968</v>
      </c>
      <c r="BW49" s="267" t="s">
        <v>968</v>
      </c>
      <c r="BX49" s="267" t="s">
        <v>968</v>
      </c>
      <c r="BY49" s="267" t="s">
        <v>968</v>
      </c>
      <c r="BZ49" s="267" t="s">
        <v>968</v>
      </c>
      <c r="CA49" s="264"/>
      <c r="CB49" s="44"/>
    </row>
    <row r="50" spans="1:80" ht="31.5" x14ac:dyDescent="0.25">
      <c r="A50" s="265" t="s">
        <v>1023</v>
      </c>
      <c r="B50" s="269" t="s">
        <v>1024</v>
      </c>
      <c r="C50" s="267" t="s">
        <v>1025</v>
      </c>
      <c r="D50" s="267" t="s">
        <v>968</v>
      </c>
      <c r="E50" s="276">
        <f>'3 ОС'!E51</f>
        <v>6.3778145379996767</v>
      </c>
      <c r="F50" s="276">
        <f>'3 ОС'!F51</f>
        <v>28.68230428502217</v>
      </c>
      <c r="G50" s="276" t="s">
        <v>968</v>
      </c>
      <c r="H50" s="276" t="s">
        <v>968</v>
      </c>
      <c r="I50" s="276" t="s">
        <v>968</v>
      </c>
      <c r="J50" s="276" t="s">
        <v>968</v>
      </c>
      <c r="K50" s="277">
        <v>2548</v>
      </c>
      <c r="L50" s="267">
        <v>0</v>
      </c>
      <c r="M50" s="267">
        <v>0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>
        <v>0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7" t="s">
        <v>968</v>
      </c>
      <c r="Y50" s="267">
        <v>0</v>
      </c>
      <c r="Z50" s="267" t="s">
        <v>968</v>
      </c>
      <c r="AA50" s="267" t="s">
        <v>968</v>
      </c>
      <c r="AB50" s="267" t="s">
        <v>968</v>
      </c>
      <c r="AC50" s="267" t="s">
        <v>968</v>
      </c>
      <c r="AD50" s="267" t="s">
        <v>968</v>
      </c>
      <c r="AE50" s="267" t="s">
        <v>968</v>
      </c>
      <c r="AF50" s="267" t="s">
        <v>968</v>
      </c>
      <c r="AG50" s="267" t="s">
        <v>968</v>
      </c>
      <c r="AH50" s="267" t="s">
        <v>968</v>
      </c>
      <c r="AI50" s="267" t="s">
        <v>968</v>
      </c>
      <c r="AJ50" s="267" t="s">
        <v>968</v>
      </c>
      <c r="AK50" s="267" t="s">
        <v>968</v>
      </c>
      <c r="AL50" s="267" t="s">
        <v>968</v>
      </c>
      <c r="AM50" s="267" t="s">
        <v>968</v>
      </c>
      <c r="AN50" s="267" t="s">
        <v>968</v>
      </c>
      <c r="AO50" s="267" t="s">
        <v>968</v>
      </c>
      <c r="AP50" s="267" t="s">
        <v>968</v>
      </c>
      <c r="AQ50" s="267" t="s">
        <v>968</v>
      </c>
      <c r="AR50" s="267" t="s">
        <v>968</v>
      </c>
      <c r="AS50" s="267" t="s">
        <v>968</v>
      </c>
      <c r="AT50" s="267" t="s">
        <v>968</v>
      </c>
      <c r="AU50" s="267">
        <v>0</v>
      </c>
      <c r="AV50" s="275">
        <v>0</v>
      </c>
      <c r="AW50" s="275" t="s">
        <v>968</v>
      </c>
      <c r="AX50" s="275" t="s">
        <v>968</v>
      </c>
      <c r="AY50" s="275" t="s">
        <v>968</v>
      </c>
      <c r="AZ50" s="275" t="s">
        <v>968</v>
      </c>
      <c r="BA50" s="267">
        <v>0</v>
      </c>
      <c r="BB50" s="267" t="s">
        <v>968</v>
      </c>
      <c r="BC50" s="267" t="s">
        <v>968</v>
      </c>
      <c r="BD50" s="267" t="s">
        <v>968</v>
      </c>
      <c r="BE50" s="267" t="s">
        <v>968</v>
      </c>
      <c r="BF50" s="267" t="s">
        <v>968</v>
      </c>
      <c r="BG50" s="267" t="s">
        <v>968</v>
      </c>
      <c r="BH50" s="267">
        <v>0</v>
      </c>
      <c r="BI50" s="267" t="s">
        <v>968</v>
      </c>
      <c r="BJ50" s="267" t="s">
        <v>968</v>
      </c>
      <c r="BK50" s="267" t="s">
        <v>968</v>
      </c>
      <c r="BL50" s="267" t="s">
        <v>968</v>
      </c>
      <c r="BM50" s="267" t="s">
        <v>968</v>
      </c>
      <c r="BN50" s="267" t="s">
        <v>968</v>
      </c>
      <c r="BO50" s="267" t="s">
        <v>968</v>
      </c>
      <c r="BP50" s="267" t="s">
        <v>968</v>
      </c>
      <c r="BQ50" s="267" t="s">
        <v>968</v>
      </c>
      <c r="BR50" s="267" t="s">
        <v>968</v>
      </c>
      <c r="BS50" s="267" t="s">
        <v>968</v>
      </c>
      <c r="BT50" s="267" t="s">
        <v>968</v>
      </c>
      <c r="BU50" s="267" t="s">
        <v>968</v>
      </c>
      <c r="BV50" s="267" t="s">
        <v>968</v>
      </c>
      <c r="BW50" s="267" t="s">
        <v>968</v>
      </c>
      <c r="BX50" s="267" t="s">
        <v>968</v>
      </c>
      <c r="BY50" s="267" t="s">
        <v>968</v>
      </c>
      <c r="BZ50" s="267" t="s">
        <v>968</v>
      </c>
      <c r="CA50" s="264"/>
      <c r="CB50" s="44"/>
    </row>
    <row r="51" spans="1:80" ht="31.5" x14ac:dyDescent="0.25">
      <c r="A51" s="265" t="s">
        <v>1026</v>
      </c>
      <c r="B51" s="269" t="s">
        <v>1027</v>
      </c>
      <c r="C51" s="267" t="s">
        <v>1028</v>
      </c>
      <c r="D51" s="267" t="s">
        <v>968</v>
      </c>
      <c r="E51" s="276">
        <f>'3 ОС'!E52</f>
        <v>6.0356637618648037</v>
      </c>
      <c r="F51" s="276">
        <f>'3 ОС'!F52</f>
        <v>26.74672745489061</v>
      </c>
      <c r="G51" s="276" t="s">
        <v>968</v>
      </c>
      <c r="H51" s="276" t="s">
        <v>968</v>
      </c>
      <c r="I51" s="276" t="s">
        <v>968</v>
      </c>
      <c r="J51" s="276" t="s">
        <v>968</v>
      </c>
      <c r="K51" s="277">
        <v>2438</v>
      </c>
      <c r="L51" s="267">
        <v>0</v>
      </c>
      <c r="M51" s="267">
        <v>0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>
        <v>0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7" t="s">
        <v>968</v>
      </c>
      <c r="Y51" s="267">
        <v>0</v>
      </c>
      <c r="Z51" s="267" t="s">
        <v>968</v>
      </c>
      <c r="AA51" s="267" t="s">
        <v>968</v>
      </c>
      <c r="AB51" s="267" t="s">
        <v>968</v>
      </c>
      <c r="AC51" s="267" t="s">
        <v>968</v>
      </c>
      <c r="AD51" s="267" t="s">
        <v>968</v>
      </c>
      <c r="AE51" s="267" t="s">
        <v>968</v>
      </c>
      <c r="AF51" s="267" t="s">
        <v>968</v>
      </c>
      <c r="AG51" s="267" t="s">
        <v>968</v>
      </c>
      <c r="AH51" s="267" t="s">
        <v>968</v>
      </c>
      <c r="AI51" s="267" t="s">
        <v>968</v>
      </c>
      <c r="AJ51" s="267" t="s">
        <v>968</v>
      </c>
      <c r="AK51" s="267" t="s">
        <v>968</v>
      </c>
      <c r="AL51" s="267" t="s">
        <v>968</v>
      </c>
      <c r="AM51" s="267" t="s">
        <v>968</v>
      </c>
      <c r="AN51" s="267" t="s">
        <v>968</v>
      </c>
      <c r="AO51" s="267" t="s">
        <v>968</v>
      </c>
      <c r="AP51" s="267" t="s">
        <v>968</v>
      </c>
      <c r="AQ51" s="267" t="s">
        <v>968</v>
      </c>
      <c r="AR51" s="267" t="s">
        <v>968</v>
      </c>
      <c r="AS51" s="267" t="s">
        <v>968</v>
      </c>
      <c r="AT51" s="267" t="s">
        <v>968</v>
      </c>
      <c r="AU51" s="267">
        <v>0</v>
      </c>
      <c r="AV51" s="275">
        <v>0</v>
      </c>
      <c r="AW51" s="275" t="s">
        <v>968</v>
      </c>
      <c r="AX51" s="275" t="s">
        <v>968</v>
      </c>
      <c r="AY51" s="275" t="s">
        <v>968</v>
      </c>
      <c r="AZ51" s="275" t="s">
        <v>968</v>
      </c>
      <c r="BA51" s="267">
        <v>0</v>
      </c>
      <c r="BB51" s="267" t="s">
        <v>968</v>
      </c>
      <c r="BC51" s="267" t="s">
        <v>968</v>
      </c>
      <c r="BD51" s="267" t="s">
        <v>968</v>
      </c>
      <c r="BE51" s="267" t="s">
        <v>968</v>
      </c>
      <c r="BF51" s="267" t="s">
        <v>968</v>
      </c>
      <c r="BG51" s="267" t="s">
        <v>968</v>
      </c>
      <c r="BH51" s="267">
        <v>0</v>
      </c>
      <c r="BI51" s="267" t="s">
        <v>968</v>
      </c>
      <c r="BJ51" s="267" t="s">
        <v>968</v>
      </c>
      <c r="BK51" s="267" t="s">
        <v>968</v>
      </c>
      <c r="BL51" s="267" t="s">
        <v>968</v>
      </c>
      <c r="BM51" s="267" t="s">
        <v>968</v>
      </c>
      <c r="BN51" s="267" t="s">
        <v>968</v>
      </c>
      <c r="BO51" s="267" t="s">
        <v>968</v>
      </c>
      <c r="BP51" s="267" t="s">
        <v>968</v>
      </c>
      <c r="BQ51" s="267" t="s">
        <v>968</v>
      </c>
      <c r="BR51" s="267" t="s">
        <v>968</v>
      </c>
      <c r="BS51" s="267" t="s">
        <v>968</v>
      </c>
      <c r="BT51" s="267" t="s">
        <v>968</v>
      </c>
      <c r="BU51" s="267" t="s">
        <v>968</v>
      </c>
      <c r="BV51" s="267" t="s">
        <v>968</v>
      </c>
      <c r="BW51" s="267" t="s">
        <v>968</v>
      </c>
      <c r="BX51" s="267" t="s">
        <v>968</v>
      </c>
      <c r="BY51" s="267" t="s">
        <v>968</v>
      </c>
      <c r="BZ51" s="267" t="s">
        <v>968</v>
      </c>
      <c r="CA51" s="264"/>
      <c r="CB51" s="44"/>
    </row>
    <row r="52" spans="1:80" ht="78.75" x14ac:dyDescent="0.25">
      <c r="A52" s="265" t="s">
        <v>1029</v>
      </c>
      <c r="B52" s="266" t="s">
        <v>1030</v>
      </c>
      <c r="C52" s="267" t="s">
        <v>1031</v>
      </c>
      <c r="D52" s="267" t="s">
        <v>968</v>
      </c>
      <c r="E52" s="276">
        <f>'3 ОС'!E53</f>
        <v>0.34215077613487299</v>
      </c>
      <c r="F52" s="276">
        <f>'3 ОС'!F53</f>
        <v>1.9355768301315601</v>
      </c>
      <c r="G52" s="276" t="s">
        <v>968</v>
      </c>
      <c r="H52" s="276" t="s">
        <v>968</v>
      </c>
      <c r="I52" s="276" t="s">
        <v>968</v>
      </c>
      <c r="J52" s="276" t="s">
        <v>968</v>
      </c>
      <c r="K52" s="277">
        <v>110</v>
      </c>
      <c r="L52" s="267">
        <v>0</v>
      </c>
      <c r="M52" s="267">
        <v>0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>
        <v>0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7" t="s">
        <v>968</v>
      </c>
      <c r="Y52" s="267">
        <v>0</v>
      </c>
      <c r="Z52" s="267" t="s">
        <v>968</v>
      </c>
      <c r="AA52" s="267" t="s">
        <v>968</v>
      </c>
      <c r="AB52" s="267" t="s">
        <v>968</v>
      </c>
      <c r="AC52" s="267" t="s">
        <v>968</v>
      </c>
      <c r="AD52" s="267" t="s">
        <v>968</v>
      </c>
      <c r="AE52" s="267" t="s">
        <v>968</v>
      </c>
      <c r="AF52" s="267" t="s">
        <v>968</v>
      </c>
      <c r="AG52" s="267" t="s">
        <v>968</v>
      </c>
      <c r="AH52" s="267" t="s">
        <v>968</v>
      </c>
      <c r="AI52" s="267" t="s">
        <v>968</v>
      </c>
      <c r="AJ52" s="267" t="s">
        <v>968</v>
      </c>
      <c r="AK52" s="267" t="s">
        <v>968</v>
      </c>
      <c r="AL52" s="267" t="s">
        <v>968</v>
      </c>
      <c r="AM52" s="267" t="s">
        <v>968</v>
      </c>
      <c r="AN52" s="267" t="s">
        <v>968</v>
      </c>
      <c r="AO52" s="267" t="s">
        <v>968</v>
      </c>
      <c r="AP52" s="267" t="s">
        <v>968</v>
      </c>
      <c r="AQ52" s="267" t="s">
        <v>968</v>
      </c>
      <c r="AR52" s="267" t="s">
        <v>968</v>
      </c>
      <c r="AS52" s="267" t="s">
        <v>968</v>
      </c>
      <c r="AT52" s="267" t="s">
        <v>968</v>
      </c>
      <c r="AU52" s="267">
        <v>0</v>
      </c>
      <c r="AV52" s="275">
        <v>0</v>
      </c>
      <c r="AW52" s="275" t="s">
        <v>968</v>
      </c>
      <c r="AX52" s="275" t="s">
        <v>968</v>
      </c>
      <c r="AY52" s="275" t="s">
        <v>968</v>
      </c>
      <c r="AZ52" s="275" t="s">
        <v>968</v>
      </c>
      <c r="BA52" s="267">
        <v>0</v>
      </c>
      <c r="BB52" s="267" t="s">
        <v>968</v>
      </c>
      <c r="BC52" s="267" t="s">
        <v>968</v>
      </c>
      <c r="BD52" s="267" t="s">
        <v>968</v>
      </c>
      <c r="BE52" s="267" t="s">
        <v>968</v>
      </c>
      <c r="BF52" s="267" t="s">
        <v>968</v>
      </c>
      <c r="BG52" s="267" t="s">
        <v>968</v>
      </c>
      <c r="BH52" s="267">
        <v>0</v>
      </c>
      <c r="BI52" s="267" t="s">
        <v>968</v>
      </c>
      <c r="BJ52" s="267" t="s">
        <v>968</v>
      </c>
      <c r="BK52" s="267" t="s">
        <v>968</v>
      </c>
      <c r="BL52" s="267" t="s">
        <v>968</v>
      </c>
      <c r="BM52" s="267" t="s">
        <v>968</v>
      </c>
      <c r="BN52" s="267" t="s">
        <v>968</v>
      </c>
      <c r="BO52" s="267" t="s">
        <v>968</v>
      </c>
      <c r="BP52" s="267" t="s">
        <v>968</v>
      </c>
      <c r="BQ52" s="267" t="s">
        <v>968</v>
      </c>
      <c r="BR52" s="267" t="s">
        <v>968</v>
      </c>
      <c r="BS52" s="267" t="s">
        <v>968</v>
      </c>
      <c r="BT52" s="267" t="s">
        <v>968</v>
      </c>
      <c r="BU52" s="267" t="s">
        <v>968</v>
      </c>
      <c r="BV52" s="267" t="s">
        <v>968</v>
      </c>
      <c r="BW52" s="267" t="s">
        <v>968</v>
      </c>
      <c r="BX52" s="267" t="s">
        <v>968</v>
      </c>
      <c r="BY52" s="267" t="s">
        <v>968</v>
      </c>
      <c r="BZ52" s="267" t="s">
        <v>968</v>
      </c>
      <c r="CA52" s="264"/>
      <c r="CB52" s="44"/>
    </row>
    <row r="53" spans="1:80" ht="31.5" x14ac:dyDescent="0.25">
      <c r="A53" s="265" t="s">
        <v>1032</v>
      </c>
      <c r="B53" s="269" t="s">
        <v>1024</v>
      </c>
      <c r="C53" s="267" t="s">
        <v>1033</v>
      </c>
      <c r="D53" s="267" t="s">
        <v>968</v>
      </c>
      <c r="E53" s="276">
        <f>'3 ОС'!E54</f>
        <v>2.0968856465543464</v>
      </c>
      <c r="F53" s="276">
        <f>'3 ОС'!F54</f>
        <v>9.2922387835489513</v>
      </c>
      <c r="G53" s="276" t="s">
        <v>968</v>
      </c>
      <c r="H53" s="276" t="s">
        <v>968</v>
      </c>
      <c r="I53" s="276" t="s">
        <v>968</v>
      </c>
      <c r="J53" s="276" t="s">
        <v>968</v>
      </c>
      <c r="K53" s="277">
        <v>847</v>
      </c>
      <c r="L53" s="267">
        <v>0</v>
      </c>
      <c r="M53" s="267">
        <v>0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>
        <v>0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7" t="s">
        <v>968</v>
      </c>
      <c r="Y53" s="267">
        <v>0</v>
      </c>
      <c r="Z53" s="267" t="s">
        <v>968</v>
      </c>
      <c r="AA53" s="267" t="s">
        <v>968</v>
      </c>
      <c r="AB53" s="267" t="s">
        <v>968</v>
      </c>
      <c r="AC53" s="267" t="s">
        <v>968</v>
      </c>
      <c r="AD53" s="267" t="s">
        <v>968</v>
      </c>
      <c r="AE53" s="267" t="s">
        <v>968</v>
      </c>
      <c r="AF53" s="267" t="s">
        <v>968</v>
      </c>
      <c r="AG53" s="267" t="s">
        <v>968</v>
      </c>
      <c r="AH53" s="267" t="s">
        <v>968</v>
      </c>
      <c r="AI53" s="267" t="s">
        <v>968</v>
      </c>
      <c r="AJ53" s="267" t="s">
        <v>968</v>
      </c>
      <c r="AK53" s="267" t="s">
        <v>968</v>
      </c>
      <c r="AL53" s="267" t="s">
        <v>968</v>
      </c>
      <c r="AM53" s="267" t="s">
        <v>968</v>
      </c>
      <c r="AN53" s="267" t="s">
        <v>968</v>
      </c>
      <c r="AO53" s="267" t="s">
        <v>968</v>
      </c>
      <c r="AP53" s="267" t="s">
        <v>968</v>
      </c>
      <c r="AQ53" s="267" t="s">
        <v>968</v>
      </c>
      <c r="AR53" s="267" t="s">
        <v>968</v>
      </c>
      <c r="AS53" s="267" t="s">
        <v>968</v>
      </c>
      <c r="AT53" s="267" t="s">
        <v>968</v>
      </c>
      <c r="AU53" s="267">
        <v>0</v>
      </c>
      <c r="AV53" s="275">
        <v>0</v>
      </c>
      <c r="AW53" s="275" t="s">
        <v>968</v>
      </c>
      <c r="AX53" s="275" t="s">
        <v>968</v>
      </c>
      <c r="AY53" s="275" t="s">
        <v>968</v>
      </c>
      <c r="AZ53" s="275" t="s">
        <v>968</v>
      </c>
      <c r="BA53" s="267">
        <v>0</v>
      </c>
      <c r="BB53" s="267" t="s">
        <v>968</v>
      </c>
      <c r="BC53" s="267" t="s">
        <v>968</v>
      </c>
      <c r="BD53" s="267" t="s">
        <v>968</v>
      </c>
      <c r="BE53" s="267" t="s">
        <v>968</v>
      </c>
      <c r="BF53" s="267" t="s">
        <v>968</v>
      </c>
      <c r="BG53" s="267" t="s">
        <v>968</v>
      </c>
      <c r="BH53" s="267">
        <v>0</v>
      </c>
      <c r="BI53" s="267" t="s">
        <v>968</v>
      </c>
      <c r="BJ53" s="267" t="s">
        <v>968</v>
      </c>
      <c r="BK53" s="267" t="s">
        <v>968</v>
      </c>
      <c r="BL53" s="267" t="s">
        <v>968</v>
      </c>
      <c r="BM53" s="267" t="s">
        <v>968</v>
      </c>
      <c r="BN53" s="267" t="s">
        <v>968</v>
      </c>
      <c r="BO53" s="267" t="s">
        <v>968</v>
      </c>
      <c r="BP53" s="267" t="s">
        <v>968</v>
      </c>
      <c r="BQ53" s="267" t="s">
        <v>968</v>
      </c>
      <c r="BR53" s="267" t="s">
        <v>968</v>
      </c>
      <c r="BS53" s="267" t="s">
        <v>968</v>
      </c>
      <c r="BT53" s="267" t="s">
        <v>968</v>
      </c>
      <c r="BU53" s="267" t="s">
        <v>968</v>
      </c>
      <c r="BV53" s="267" t="s">
        <v>968</v>
      </c>
      <c r="BW53" s="267" t="s">
        <v>968</v>
      </c>
      <c r="BX53" s="267" t="s">
        <v>968</v>
      </c>
      <c r="BY53" s="267" t="s">
        <v>968</v>
      </c>
      <c r="BZ53" s="267" t="s">
        <v>968</v>
      </c>
      <c r="CA53" s="264"/>
      <c r="CB53" s="44"/>
    </row>
    <row r="54" spans="1:80" ht="31.5" x14ac:dyDescent="0.25">
      <c r="A54" s="265" t="s">
        <v>1034</v>
      </c>
      <c r="B54" s="269" t="s">
        <v>1027</v>
      </c>
      <c r="C54" s="267" t="s">
        <v>1035</v>
      </c>
      <c r="D54" s="267" t="s">
        <v>968</v>
      </c>
      <c r="E54" s="276">
        <f>'3 ОС'!E55</f>
        <v>2.0968856465543464</v>
      </c>
      <c r="F54" s="276">
        <f>'3 ОС'!F55</f>
        <v>9.2922387835489513</v>
      </c>
      <c r="G54" s="276" t="s">
        <v>968</v>
      </c>
      <c r="H54" s="276" t="s">
        <v>968</v>
      </c>
      <c r="I54" s="276" t="s">
        <v>968</v>
      </c>
      <c r="J54" s="276" t="s">
        <v>968</v>
      </c>
      <c r="K54" s="277">
        <v>847</v>
      </c>
      <c r="L54" s="267">
        <v>0</v>
      </c>
      <c r="M54" s="267">
        <v>0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>
        <v>0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7" t="s">
        <v>968</v>
      </c>
      <c r="Y54" s="267">
        <v>0</v>
      </c>
      <c r="Z54" s="267" t="s">
        <v>968</v>
      </c>
      <c r="AA54" s="267" t="s">
        <v>968</v>
      </c>
      <c r="AB54" s="267" t="s">
        <v>968</v>
      </c>
      <c r="AC54" s="267" t="s">
        <v>968</v>
      </c>
      <c r="AD54" s="267" t="s">
        <v>968</v>
      </c>
      <c r="AE54" s="267" t="s">
        <v>968</v>
      </c>
      <c r="AF54" s="267" t="s">
        <v>968</v>
      </c>
      <c r="AG54" s="267" t="s">
        <v>968</v>
      </c>
      <c r="AH54" s="267" t="s">
        <v>968</v>
      </c>
      <c r="AI54" s="267" t="s">
        <v>968</v>
      </c>
      <c r="AJ54" s="267" t="s">
        <v>968</v>
      </c>
      <c r="AK54" s="267" t="s">
        <v>968</v>
      </c>
      <c r="AL54" s="267" t="s">
        <v>968</v>
      </c>
      <c r="AM54" s="267" t="s">
        <v>968</v>
      </c>
      <c r="AN54" s="267" t="s">
        <v>968</v>
      </c>
      <c r="AO54" s="267" t="s">
        <v>968</v>
      </c>
      <c r="AP54" s="267" t="s">
        <v>968</v>
      </c>
      <c r="AQ54" s="267" t="s">
        <v>968</v>
      </c>
      <c r="AR54" s="267" t="s">
        <v>968</v>
      </c>
      <c r="AS54" s="267" t="s">
        <v>968</v>
      </c>
      <c r="AT54" s="267" t="s">
        <v>968</v>
      </c>
      <c r="AU54" s="267">
        <v>0</v>
      </c>
      <c r="AV54" s="275">
        <v>0</v>
      </c>
      <c r="AW54" s="275" t="s">
        <v>968</v>
      </c>
      <c r="AX54" s="275" t="s">
        <v>968</v>
      </c>
      <c r="AY54" s="275" t="s">
        <v>968</v>
      </c>
      <c r="AZ54" s="275" t="s">
        <v>968</v>
      </c>
      <c r="BA54" s="267">
        <v>0</v>
      </c>
      <c r="BB54" s="267" t="s">
        <v>968</v>
      </c>
      <c r="BC54" s="267" t="s">
        <v>968</v>
      </c>
      <c r="BD54" s="267" t="s">
        <v>968</v>
      </c>
      <c r="BE54" s="267" t="s">
        <v>968</v>
      </c>
      <c r="BF54" s="267" t="s">
        <v>968</v>
      </c>
      <c r="BG54" s="267" t="s">
        <v>968</v>
      </c>
      <c r="BH54" s="267">
        <v>0</v>
      </c>
      <c r="BI54" s="267" t="s">
        <v>968</v>
      </c>
      <c r="BJ54" s="267" t="s">
        <v>968</v>
      </c>
      <c r="BK54" s="267" t="s">
        <v>968</v>
      </c>
      <c r="BL54" s="267" t="s">
        <v>968</v>
      </c>
      <c r="BM54" s="267" t="s">
        <v>968</v>
      </c>
      <c r="BN54" s="267" t="s">
        <v>968</v>
      </c>
      <c r="BO54" s="267" t="s">
        <v>968</v>
      </c>
      <c r="BP54" s="267" t="s">
        <v>968</v>
      </c>
      <c r="BQ54" s="267" t="s">
        <v>968</v>
      </c>
      <c r="BR54" s="267" t="s">
        <v>968</v>
      </c>
      <c r="BS54" s="267" t="s">
        <v>968</v>
      </c>
      <c r="BT54" s="267" t="s">
        <v>968</v>
      </c>
      <c r="BU54" s="267" t="s">
        <v>968</v>
      </c>
      <c r="BV54" s="267" t="s">
        <v>968</v>
      </c>
      <c r="BW54" s="267" t="s">
        <v>968</v>
      </c>
      <c r="BX54" s="267" t="s">
        <v>968</v>
      </c>
      <c r="BY54" s="267" t="s">
        <v>968</v>
      </c>
      <c r="BZ54" s="267" t="s">
        <v>968</v>
      </c>
      <c r="CA54" s="264"/>
      <c r="CB54" s="44"/>
    </row>
    <row r="55" spans="1:80" ht="78.75" x14ac:dyDescent="0.25">
      <c r="A55" s="265" t="s">
        <v>1036</v>
      </c>
      <c r="B55" s="266" t="s">
        <v>1037</v>
      </c>
      <c r="C55" s="267" t="s">
        <v>1038</v>
      </c>
      <c r="D55" s="267" t="s">
        <v>968</v>
      </c>
      <c r="E55" s="276">
        <f>'3 ОС'!E56</f>
        <v>0</v>
      </c>
      <c r="F55" s="276">
        <f>'3 ОС'!F56</f>
        <v>0</v>
      </c>
      <c r="G55" s="276" t="s">
        <v>968</v>
      </c>
      <c r="H55" s="276" t="s">
        <v>968</v>
      </c>
      <c r="I55" s="276" t="s">
        <v>968</v>
      </c>
      <c r="J55" s="276" t="s">
        <v>968</v>
      </c>
      <c r="K55" s="277">
        <v>0</v>
      </c>
      <c r="L55" s="267">
        <v>0</v>
      </c>
      <c r="M55" s="267">
        <v>0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>
        <v>0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7" t="s">
        <v>968</v>
      </c>
      <c r="Y55" s="267">
        <v>0</v>
      </c>
      <c r="Z55" s="267" t="s">
        <v>968</v>
      </c>
      <c r="AA55" s="267" t="s">
        <v>968</v>
      </c>
      <c r="AB55" s="267" t="s">
        <v>968</v>
      </c>
      <c r="AC55" s="267" t="s">
        <v>968</v>
      </c>
      <c r="AD55" s="267" t="s">
        <v>968</v>
      </c>
      <c r="AE55" s="267" t="s">
        <v>968</v>
      </c>
      <c r="AF55" s="267" t="s">
        <v>968</v>
      </c>
      <c r="AG55" s="267" t="s">
        <v>968</v>
      </c>
      <c r="AH55" s="267" t="s">
        <v>968</v>
      </c>
      <c r="AI55" s="267" t="s">
        <v>968</v>
      </c>
      <c r="AJ55" s="267" t="s">
        <v>968</v>
      </c>
      <c r="AK55" s="267" t="s">
        <v>968</v>
      </c>
      <c r="AL55" s="267" t="s">
        <v>968</v>
      </c>
      <c r="AM55" s="267" t="s">
        <v>968</v>
      </c>
      <c r="AN55" s="267" t="s">
        <v>968</v>
      </c>
      <c r="AO55" s="267" t="s">
        <v>968</v>
      </c>
      <c r="AP55" s="267" t="s">
        <v>968</v>
      </c>
      <c r="AQ55" s="267" t="s">
        <v>968</v>
      </c>
      <c r="AR55" s="267" t="s">
        <v>968</v>
      </c>
      <c r="AS55" s="267" t="s">
        <v>968</v>
      </c>
      <c r="AT55" s="267" t="s">
        <v>968</v>
      </c>
      <c r="AU55" s="267">
        <v>0</v>
      </c>
      <c r="AV55" s="275">
        <v>0</v>
      </c>
      <c r="AW55" s="275" t="s">
        <v>968</v>
      </c>
      <c r="AX55" s="275" t="s">
        <v>968</v>
      </c>
      <c r="AY55" s="275" t="s">
        <v>968</v>
      </c>
      <c r="AZ55" s="275" t="s">
        <v>968</v>
      </c>
      <c r="BA55" s="267">
        <v>0</v>
      </c>
      <c r="BB55" s="267" t="s">
        <v>968</v>
      </c>
      <c r="BC55" s="267" t="s">
        <v>968</v>
      </c>
      <c r="BD55" s="267" t="s">
        <v>968</v>
      </c>
      <c r="BE55" s="267" t="s">
        <v>968</v>
      </c>
      <c r="BF55" s="267" t="s">
        <v>968</v>
      </c>
      <c r="BG55" s="267" t="s">
        <v>968</v>
      </c>
      <c r="BH55" s="267">
        <v>0</v>
      </c>
      <c r="BI55" s="267" t="s">
        <v>968</v>
      </c>
      <c r="BJ55" s="267" t="s">
        <v>968</v>
      </c>
      <c r="BK55" s="267" t="s">
        <v>968</v>
      </c>
      <c r="BL55" s="267" t="s">
        <v>968</v>
      </c>
      <c r="BM55" s="267" t="s">
        <v>968</v>
      </c>
      <c r="BN55" s="267" t="s">
        <v>968</v>
      </c>
      <c r="BO55" s="267" t="s">
        <v>968</v>
      </c>
      <c r="BP55" s="267" t="s">
        <v>968</v>
      </c>
      <c r="BQ55" s="267" t="s">
        <v>968</v>
      </c>
      <c r="BR55" s="267" t="s">
        <v>968</v>
      </c>
      <c r="BS55" s="267" t="s">
        <v>968</v>
      </c>
      <c r="BT55" s="267" t="s">
        <v>968</v>
      </c>
      <c r="BU55" s="267" t="s">
        <v>968</v>
      </c>
      <c r="BV55" s="267" t="s">
        <v>968</v>
      </c>
      <c r="BW55" s="267" t="s">
        <v>968</v>
      </c>
      <c r="BX55" s="267" t="s">
        <v>968</v>
      </c>
      <c r="BY55" s="267" t="s">
        <v>968</v>
      </c>
      <c r="BZ55" s="267" t="s">
        <v>968</v>
      </c>
      <c r="CA55" s="264"/>
      <c r="CB55" s="44"/>
    </row>
    <row r="56" spans="1:80" ht="31.5" x14ac:dyDescent="0.25">
      <c r="A56" s="265" t="s">
        <v>1039</v>
      </c>
      <c r="B56" s="269" t="s">
        <v>1024</v>
      </c>
      <c r="C56" s="267" t="s">
        <v>1040</v>
      </c>
      <c r="D56" s="267" t="s">
        <v>968</v>
      </c>
      <c r="E56" s="276">
        <f>'3 ОС'!E57</f>
        <v>0</v>
      </c>
      <c r="F56" s="276">
        <f>'3 ОС'!F57</f>
        <v>0</v>
      </c>
      <c r="G56" s="276" t="s">
        <v>968</v>
      </c>
      <c r="H56" s="276" t="s">
        <v>968</v>
      </c>
      <c r="I56" s="276" t="s">
        <v>968</v>
      </c>
      <c r="J56" s="276" t="s">
        <v>968</v>
      </c>
      <c r="K56" s="277">
        <v>0</v>
      </c>
      <c r="L56" s="267">
        <v>0</v>
      </c>
      <c r="M56" s="267">
        <v>0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>
        <v>0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7" t="s">
        <v>968</v>
      </c>
      <c r="Y56" s="267">
        <v>0</v>
      </c>
      <c r="Z56" s="267" t="s">
        <v>968</v>
      </c>
      <c r="AA56" s="267" t="s">
        <v>968</v>
      </c>
      <c r="AB56" s="267" t="s">
        <v>968</v>
      </c>
      <c r="AC56" s="267" t="s">
        <v>968</v>
      </c>
      <c r="AD56" s="267" t="s">
        <v>968</v>
      </c>
      <c r="AE56" s="267" t="s">
        <v>968</v>
      </c>
      <c r="AF56" s="267" t="s">
        <v>968</v>
      </c>
      <c r="AG56" s="267" t="s">
        <v>968</v>
      </c>
      <c r="AH56" s="267" t="s">
        <v>968</v>
      </c>
      <c r="AI56" s="267" t="s">
        <v>968</v>
      </c>
      <c r="AJ56" s="267" t="s">
        <v>968</v>
      </c>
      <c r="AK56" s="267" t="s">
        <v>968</v>
      </c>
      <c r="AL56" s="267" t="s">
        <v>968</v>
      </c>
      <c r="AM56" s="267" t="s">
        <v>968</v>
      </c>
      <c r="AN56" s="267" t="s">
        <v>968</v>
      </c>
      <c r="AO56" s="267" t="s">
        <v>968</v>
      </c>
      <c r="AP56" s="267" t="s">
        <v>968</v>
      </c>
      <c r="AQ56" s="267" t="s">
        <v>968</v>
      </c>
      <c r="AR56" s="267" t="s">
        <v>968</v>
      </c>
      <c r="AS56" s="267" t="s">
        <v>968</v>
      </c>
      <c r="AT56" s="267" t="s">
        <v>968</v>
      </c>
      <c r="AU56" s="267">
        <v>0</v>
      </c>
      <c r="AV56" s="275">
        <v>0</v>
      </c>
      <c r="AW56" s="275" t="s">
        <v>968</v>
      </c>
      <c r="AX56" s="275" t="s">
        <v>968</v>
      </c>
      <c r="AY56" s="275" t="s">
        <v>968</v>
      </c>
      <c r="AZ56" s="275" t="s">
        <v>968</v>
      </c>
      <c r="BA56" s="267">
        <v>0</v>
      </c>
      <c r="BB56" s="267" t="s">
        <v>968</v>
      </c>
      <c r="BC56" s="267" t="s">
        <v>968</v>
      </c>
      <c r="BD56" s="267" t="s">
        <v>968</v>
      </c>
      <c r="BE56" s="267" t="s">
        <v>968</v>
      </c>
      <c r="BF56" s="267" t="s">
        <v>968</v>
      </c>
      <c r="BG56" s="267" t="s">
        <v>968</v>
      </c>
      <c r="BH56" s="267">
        <v>0</v>
      </c>
      <c r="BI56" s="267" t="s">
        <v>968</v>
      </c>
      <c r="BJ56" s="267" t="s">
        <v>968</v>
      </c>
      <c r="BK56" s="267" t="s">
        <v>968</v>
      </c>
      <c r="BL56" s="267" t="s">
        <v>968</v>
      </c>
      <c r="BM56" s="267" t="s">
        <v>968</v>
      </c>
      <c r="BN56" s="267" t="s">
        <v>968</v>
      </c>
      <c r="BO56" s="267" t="s">
        <v>968</v>
      </c>
      <c r="BP56" s="267" t="s">
        <v>968</v>
      </c>
      <c r="BQ56" s="267" t="s">
        <v>968</v>
      </c>
      <c r="BR56" s="267" t="s">
        <v>968</v>
      </c>
      <c r="BS56" s="267" t="s">
        <v>968</v>
      </c>
      <c r="BT56" s="267" t="s">
        <v>968</v>
      </c>
      <c r="BU56" s="267" t="s">
        <v>968</v>
      </c>
      <c r="BV56" s="267" t="s">
        <v>968</v>
      </c>
      <c r="BW56" s="267" t="s">
        <v>968</v>
      </c>
      <c r="BX56" s="267" t="s">
        <v>968</v>
      </c>
      <c r="BY56" s="267" t="s">
        <v>968</v>
      </c>
      <c r="BZ56" s="267" t="s">
        <v>968</v>
      </c>
      <c r="CA56" s="264"/>
      <c r="CB56" s="44"/>
    </row>
    <row r="57" spans="1:80" ht="31.5" x14ac:dyDescent="0.25">
      <c r="A57" s="265" t="s">
        <v>1041</v>
      </c>
      <c r="B57" s="269" t="s">
        <v>1027</v>
      </c>
      <c r="C57" s="267" t="s">
        <v>1042</v>
      </c>
      <c r="D57" s="267" t="s">
        <v>968</v>
      </c>
      <c r="E57" s="276">
        <f>'3 ОС'!E58</f>
        <v>0</v>
      </c>
      <c r="F57" s="276">
        <f>'3 ОС'!F58</f>
        <v>0</v>
      </c>
      <c r="G57" s="276" t="s">
        <v>968</v>
      </c>
      <c r="H57" s="276" t="s">
        <v>968</v>
      </c>
      <c r="I57" s="276" t="s">
        <v>968</v>
      </c>
      <c r="J57" s="276" t="s">
        <v>968</v>
      </c>
      <c r="K57" s="277">
        <v>0</v>
      </c>
      <c r="L57" s="267">
        <v>0</v>
      </c>
      <c r="M57" s="267">
        <v>0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>
        <v>0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7" t="s">
        <v>968</v>
      </c>
      <c r="Y57" s="267">
        <v>0</v>
      </c>
      <c r="Z57" s="267" t="s">
        <v>968</v>
      </c>
      <c r="AA57" s="267" t="s">
        <v>968</v>
      </c>
      <c r="AB57" s="267" t="s">
        <v>968</v>
      </c>
      <c r="AC57" s="267" t="s">
        <v>968</v>
      </c>
      <c r="AD57" s="267" t="s">
        <v>968</v>
      </c>
      <c r="AE57" s="267" t="s">
        <v>968</v>
      </c>
      <c r="AF57" s="267" t="s">
        <v>968</v>
      </c>
      <c r="AG57" s="267" t="s">
        <v>968</v>
      </c>
      <c r="AH57" s="267" t="s">
        <v>968</v>
      </c>
      <c r="AI57" s="267" t="s">
        <v>968</v>
      </c>
      <c r="AJ57" s="267" t="s">
        <v>968</v>
      </c>
      <c r="AK57" s="267" t="s">
        <v>968</v>
      </c>
      <c r="AL57" s="267" t="s">
        <v>968</v>
      </c>
      <c r="AM57" s="267" t="s">
        <v>968</v>
      </c>
      <c r="AN57" s="267" t="s">
        <v>968</v>
      </c>
      <c r="AO57" s="267" t="s">
        <v>968</v>
      </c>
      <c r="AP57" s="267" t="s">
        <v>968</v>
      </c>
      <c r="AQ57" s="267" t="s">
        <v>968</v>
      </c>
      <c r="AR57" s="267" t="s">
        <v>968</v>
      </c>
      <c r="AS57" s="267" t="s">
        <v>968</v>
      </c>
      <c r="AT57" s="267" t="s">
        <v>968</v>
      </c>
      <c r="AU57" s="267">
        <v>0</v>
      </c>
      <c r="AV57" s="275">
        <v>0</v>
      </c>
      <c r="AW57" s="275" t="s">
        <v>968</v>
      </c>
      <c r="AX57" s="275" t="s">
        <v>968</v>
      </c>
      <c r="AY57" s="275" t="s">
        <v>968</v>
      </c>
      <c r="AZ57" s="275" t="s">
        <v>968</v>
      </c>
      <c r="BA57" s="267">
        <v>0</v>
      </c>
      <c r="BB57" s="267" t="s">
        <v>968</v>
      </c>
      <c r="BC57" s="267" t="s">
        <v>968</v>
      </c>
      <c r="BD57" s="267" t="s">
        <v>968</v>
      </c>
      <c r="BE57" s="267" t="s">
        <v>968</v>
      </c>
      <c r="BF57" s="267" t="s">
        <v>968</v>
      </c>
      <c r="BG57" s="267" t="s">
        <v>968</v>
      </c>
      <c r="BH57" s="267">
        <v>0</v>
      </c>
      <c r="BI57" s="267" t="s">
        <v>968</v>
      </c>
      <c r="BJ57" s="267" t="s">
        <v>968</v>
      </c>
      <c r="BK57" s="267" t="s">
        <v>968</v>
      </c>
      <c r="BL57" s="267" t="s">
        <v>968</v>
      </c>
      <c r="BM57" s="267" t="s">
        <v>968</v>
      </c>
      <c r="BN57" s="267" t="s">
        <v>968</v>
      </c>
      <c r="BO57" s="267" t="s">
        <v>968</v>
      </c>
      <c r="BP57" s="267" t="s">
        <v>968</v>
      </c>
      <c r="BQ57" s="267" t="s">
        <v>968</v>
      </c>
      <c r="BR57" s="267" t="s">
        <v>968</v>
      </c>
      <c r="BS57" s="267" t="s">
        <v>968</v>
      </c>
      <c r="BT57" s="267" t="s">
        <v>968</v>
      </c>
      <c r="BU57" s="267" t="s">
        <v>968</v>
      </c>
      <c r="BV57" s="267" t="s">
        <v>968</v>
      </c>
      <c r="BW57" s="267" t="s">
        <v>968</v>
      </c>
      <c r="BX57" s="267" t="s">
        <v>968</v>
      </c>
      <c r="BY57" s="267" t="s">
        <v>968</v>
      </c>
      <c r="BZ57" s="267" t="s">
        <v>968</v>
      </c>
      <c r="CA57" s="264"/>
      <c r="CB57" s="44"/>
    </row>
    <row r="58" spans="1:80" ht="78.75" x14ac:dyDescent="0.25">
      <c r="A58" s="265" t="s">
        <v>1043</v>
      </c>
      <c r="B58" s="266" t="s">
        <v>1044</v>
      </c>
      <c r="C58" s="267" t="s">
        <v>1045</v>
      </c>
      <c r="D58" s="267" t="s">
        <v>968</v>
      </c>
      <c r="E58" s="276">
        <f>'3 ОС'!E59</f>
        <v>0</v>
      </c>
      <c r="F58" s="276">
        <f>'3 ОС'!F59</f>
        <v>0</v>
      </c>
      <c r="G58" s="276" t="s">
        <v>968</v>
      </c>
      <c r="H58" s="276" t="s">
        <v>968</v>
      </c>
      <c r="I58" s="276" t="s">
        <v>968</v>
      </c>
      <c r="J58" s="276" t="s">
        <v>968</v>
      </c>
      <c r="K58" s="277">
        <v>0</v>
      </c>
      <c r="L58" s="267">
        <v>0</v>
      </c>
      <c r="M58" s="267">
        <v>0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>
        <v>0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7" t="s">
        <v>968</v>
      </c>
      <c r="Y58" s="267">
        <v>0</v>
      </c>
      <c r="Z58" s="267" t="s">
        <v>968</v>
      </c>
      <c r="AA58" s="267" t="s">
        <v>968</v>
      </c>
      <c r="AB58" s="267" t="s">
        <v>968</v>
      </c>
      <c r="AC58" s="267" t="s">
        <v>968</v>
      </c>
      <c r="AD58" s="267" t="s">
        <v>968</v>
      </c>
      <c r="AE58" s="267" t="s">
        <v>968</v>
      </c>
      <c r="AF58" s="267" t="s">
        <v>968</v>
      </c>
      <c r="AG58" s="267" t="s">
        <v>968</v>
      </c>
      <c r="AH58" s="267" t="s">
        <v>968</v>
      </c>
      <c r="AI58" s="267" t="s">
        <v>968</v>
      </c>
      <c r="AJ58" s="267" t="s">
        <v>968</v>
      </c>
      <c r="AK58" s="267" t="s">
        <v>968</v>
      </c>
      <c r="AL58" s="267" t="s">
        <v>968</v>
      </c>
      <c r="AM58" s="267" t="s">
        <v>968</v>
      </c>
      <c r="AN58" s="267" t="s">
        <v>968</v>
      </c>
      <c r="AO58" s="267" t="s">
        <v>968</v>
      </c>
      <c r="AP58" s="267" t="s">
        <v>968</v>
      </c>
      <c r="AQ58" s="267" t="s">
        <v>968</v>
      </c>
      <c r="AR58" s="267" t="s">
        <v>968</v>
      </c>
      <c r="AS58" s="267" t="s">
        <v>968</v>
      </c>
      <c r="AT58" s="267" t="s">
        <v>968</v>
      </c>
      <c r="AU58" s="267">
        <v>0</v>
      </c>
      <c r="AV58" s="275">
        <v>0</v>
      </c>
      <c r="AW58" s="275" t="s">
        <v>968</v>
      </c>
      <c r="AX58" s="275" t="s">
        <v>968</v>
      </c>
      <c r="AY58" s="275" t="s">
        <v>968</v>
      </c>
      <c r="AZ58" s="275" t="s">
        <v>968</v>
      </c>
      <c r="BA58" s="267">
        <v>0</v>
      </c>
      <c r="BB58" s="267" t="s">
        <v>968</v>
      </c>
      <c r="BC58" s="267" t="s">
        <v>968</v>
      </c>
      <c r="BD58" s="267" t="s">
        <v>968</v>
      </c>
      <c r="BE58" s="267" t="s">
        <v>968</v>
      </c>
      <c r="BF58" s="267" t="s">
        <v>968</v>
      </c>
      <c r="BG58" s="267" t="s">
        <v>968</v>
      </c>
      <c r="BH58" s="267">
        <v>0</v>
      </c>
      <c r="BI58" s="267" t="s">
        <v>968</v>
      </c>
      <c r="BJ58" s="267" t="s">
        <v>968</v>
      </c>
      <c r="BK58" s="267" t="s">
        <v>968</v>
      </c>
      <c r="BL58" s="267" t="s">
        <v>968</v>
      </c>
      <c r="BM58" s="267" t="s">
        <v>968</v>
      </c>
      <c r="BN58" s="267" t="s">
        <v>968</v>
      </c>
      <c r="BO58" s="267" t="s">
        <v>968</v>
      </c>
      <c r="BP58" s="267" t="s">
        <v>968</v>
      </c>
      <c r="BQ58" s="267" t="s">
        <v>968</v>
      </c>
      <c r="BR58" s="267" t="s">
        <v>968</v>
      </c>
      <c r="BS58" s="267" t="s">
        <v>968</v>
      </c>
      <c r="BT58" s="267" t="s">
        <v>968</v>
      </c>
      <c r="BU58" s="267" t="s">
        <v>968</v>
      </c>
      <c r="BV58" s="267" t="s">
        <v>968</v>
      </c>
      <c r="BW58" s="267" t="s">
        <v>968</v>
      </c>
      <c r="BX58" s="267" t="s">
        <v>968</v>
      </c>
      <c r="BY58" s="267" t="s">
        <v>968</v>
      </c>
      <c r="BZ58" s="267" t="s">
        <v>968</v>
      </c>
      <c r="CA58" s="264"/>
      <c r="CB58" s="44"/>
    </row>
    <row r="59" spans="1:80" ht="31.5" x14ac:dyDescent="0.25">
      <c r="A59" s="265" t="s">
        <v>1046</v>
      </c>
      <c r="B59" s="269" t="s">
        <v>1024</v>
      </c>
      <c r="C59" s="267" t="s">
        <v>1047</v>
      </c>
      <c r="D59" s="267" t="s">
        <v>968</v>
      </c>
      <c r="E59" s="276">
        <f>'3 ОС'!E60</f>
        <v>0</v>
      </c>
      <c r="F59" s="276">
        <f>'3 ОС'!F60</f>
        <v>0</v>
      </c>
      <c r="G59" s="276" t="s">
        <v>968</v>
      </c>
      <c r="H59" s="276" t="s">
        <v>968</v>
      </c>
      <c r="I59" s="276" t="s">
        <v>968</v>
      </c>
      <c r="J59" s="276" t="s">
        <v>968</v>
      </c>
      <c r="K59" s="277">
        <v>0</v>
      </c>
      <c r="L59" s="267">
        <v>0</v>
      </c>
      <c r="M59" s="267">
        <v>0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>
        <v>0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7" t="s">
        <v>968</v>
      </c>
      <c r="Y59" s="267">
        <v>0</v>
      </c>
      <c r="Z59" s="267" t="s">
        <v>968</v>
      </c>
      <c r="AA59" s="267" t="s">
        <v>968</v>
      </c>
      <c r="AB59" s="267" t="s">
        <v>968</v>
      </c>
      <c r="AC59" s="267" t="s">
        <v>968</v>
      </c>
      <c r="AD59" s="267" t="s">
        <v>968</v>
      </c>
      <c r="AE59" s="267" t="s">
        <v>968</v>
      </c>
      <c r="AF59" s="267" t="s">
        <v>968</v>
      </c>
      <c r="AG59" s="267" t="s">
        <v>968</v>
      </c>
      <c r="AH59" s="267" t="s">
        <v>968</v>
      </c>
      <c r="AI59" s="267" t="s">
        <v>968</v>
      </c>
      <c r="AJ59" s="267" t="s">
        <v>968</v>
      </c>
      <c r="AK59" s="267" t="s">
        <v>968</v>
      </c>
      <c r="AL59" s="267" t="s">
        <v>968</v>
      </c>
      <c r="AM59" s="267" t="s">
        <v>968</v>
      </c>
      <c r="AN59" s="267" t="s">
        <v>968</v>
      </c>
      <c r="AO59" s="267" t="s">
        <v>968</v>
      </c>
      <c r="AP59" s="267" t="s">
        <v>968</v>
      </c>
      <c r="AQ59" s="267" t="s">
        <v>968</v>
      </c>
      <c r="AR59" s="267" t="s">
        <v>968</v>
      </c>
      <c r="AS59" s="267" t="s">
        <v>968</v>
      </c>
      <c r="AT59" s="267" t="s">
        <v>968</v>
      </c>
      <c r="AU59" s="267">
        <v>0</v>
      </c>
      <c r="AV59" s="275">
        <v>0</v>
      </c>
      <c r="AW59" s="275" t="s">
        <v>968</v>
      </c>
      <c r="AX59" s="275" t="s">
        <v>968</v>
      </c>
      <c r="AY59" s="275" t="s">
        <v>968</v>
      </c>
      <c r="AZ59" s="275" t="s">
        <v>968</v>
      </c>
      <c r="BA59" s="267">
        <v>0</v>
      </c>
      <c r="BB59" s="267" t="s">
        <v>968</v>
      </c>
      <c r="BC59" s="267" t="s">
        <v>968</v>
      </c>
      <c r="BD59" s="267" t="s">
        <v>968</v>
      </c>
      <c r="BE59" s="267" t="s">
        <v>968</v>
      </c>
      <c r="BF59" s="267" t="s">
        <v>968</v>
      </c>
      <c r="BG59" s="267" t="s">
        <v>968</v>
      </c>
      <c r="BH59" s="267">
        <v>0</v>
      </c>
      <c r="BI59" s="267" t="s">
        <v>968</v>
      </c>
      <c r="BJ59" s="267" t="s">
        <v>968</v>
      </c>
      <c r="BK59" s="267" t="s">
        <v>968</v>
      </c>
      <c r="BL59" s="267" t="s">
        <v>968</v>
      </c>
      <c r="BM59" s="267" t="s">
        <v>968</v>
      </c>
      <c r="BN59" s="267" t="s">
        <v>968</v>
      </c>
      <c r="BO59" s="267" t="s">
        <v>968</v>
      </c>
      <c r="BP59" s="267" t="s">
        <v>968</v>
      </c>
      <c r="BQ59" s="267" t="s">
        <v>968</v>
      </c>
      <c r="BR59" s="267" t="s">
        <v>968</v>
      </c>
      <c r="BS59" s="267" t="s">
        <v>968</v>
      </c>
      <c r="BT59" s="267" t="s">
        <v>968</v>
      </c>
      <c r="BU59" s="267" t="s">
        <v>968</v>
      </c>
      <c r="BV59" s="267" t="s">
        <v>968</v>
      </c>
      <c r="BW59" s="267" t="s">
        <v>968</v>
      </c>
      <c r="BX59" s="267" t="s">
        <v>968</v>
      </c>
      <c r="BY59" s="267" t="s">
        <v>968</v>
      </c>
      <c r="BZ59" s="267" t="s">
        <v>968</v>
      </c>
      <c r="CA59" s="264"/>
      <c r="CB59" s="44"/>
    </row>
    <row r="60" spans="1:80" ht="31.5" x14ac:dyDescent="0.25">
      <c r="A60" s="265" t="s">
        <v>1048</v>
      </c>
      <c r="B60" s="269" t="s">
        <v>1027</v>
      </c>
      <c r="C60" s="267" t="s">
        <v>1049</v>
      </c>
      <c r="D60" s="267" t="s">
        <v>968</v>
      </c>
      <c r="E60" s="276">
        <f>'3 ОС'!E61</f>
        <v>0</v>
      </c>
      <c r="F60" s="276">
        <f>'3 ОС'!F61</f>
        <v>0</v>
      </c>
      <c r="G60" s="276" t="s">
        <v>968</v>
      </c>
      <c r="H60" s="276" t="s">
        <v>968</v>
      </c>
      <c r="I60" s="276" t="s">
        <v>968</v>
      </c>
      <c r="J60" s="276" t="s">
        <v>968</v>
      </c>
      <c r="K60" s="277">
        <v>0</v>
      </c>
      <c r="L60" s="267">
        <v>0</v>
      </c>
      <c r="M60" s="267">
        <v>0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>
        <v>0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7" t="s">
        <v>968</v>
      </c>
      <c r="Y60" s="267">
        <v>0</v>
      </c>
      <c r="Z60" s="267" t="s">
        <v>968</v>
      </c>
      <c r="AA60" s="267" t="s">
        <v>968</v>
      </c>
      <c r="AB60" s="267" t="s">
        <v>968</v>
      </c>
      <c r="AC60" s="267" t="s">
        <v>968</v>
      </c>
      <c r="AD60" s="267" t="s">
        <v>968</v>
      </c>
      <c r="AE60" s="267" t="s">
        <v>968</v>
      </c>
      <c r="AF60" s="267" t="s">
        <v>968</v>
      </c>
      <c r="AG60" s="267" t="s">
        <v>968</v>
      </c>
      <c r="AH60" s="267" t="s">
        <v>968</v>
      </c>
      <c r="AI60" s="267" t="s">
        <v>968</v>
      </c>
      <c r="AJ60" s="267" t="s">
        <v>968</v>
      </c>
      <c r="AK60" s="267" t="s">
        <v>968</v>
      </c>
      <c r="AL60" s="267" t="s">
        <v>968</v>
      </c>
      <c r="AM60" s="267" t="s">
        <v>968</v>
      </c>
      <c r="AN60" s="267" t="s">
        <v>968</v>
      </c>
      <c r="AO60" s="267" t="s">
        <v>968</v>
      </c>
      <c r="AP60" s="267" t="s">
        <v>968</v>
      </c>
      <c r="AQ60" s="267" t="s">
        <v>968</v>
      </c>
      <c r="AR60" s="267" t="s">
        <v>968</v>
      </c>
      <c r="AS60" s="267" t="s">
        <v>968</v>
      </c>
      <c r="AT60" s="267" t="s">
        <v>968</v>
      </c>
      <c r="AU60" s="267">
        <v>0</v>
      </c>
      <c r="AV60" s="275">
        <v>0</v>
      </c>
      <c r="AW60" s="275" t="s">
        <v>968</v>
      </c>
      <c r="AX60" s="275" t="s">
        <v>968</v>
      </c>
      <c r="AY60" s="275" t="s">
        <v>968</v>
      </c>
      <c r="AZ60" s="275" t="s">
        <v>968</v>
      </c>
      <c r="BA60" s="267">
        <v>0</v>
      </c>
      <c r="BB60" s="267" t="s">
        <v>968</v>
      </c>
      <c r="BC60" s="267" t="s">
        <v>968</v>
      </c>
      <c r="BD60" s="267" t="s">
        <v>968</v>
      </c>
      <c r="BE60" s="267" t="s">
        <v>968</v>
      </c>
      <c r="BF60" s="267" t="s">
        <v>968</v>
      </c>
      <c r="BG60" s="267" t="s">
        <v>968</v>
      </c>
      <c r="BH60" s="267">
        <v>0</v>
      </c>
      <c r="BI60" s="267" t="s">
        <v>968</v>
      </c>
      <c r="BJ60" s="267" t="s">
        <v>968</v>
      </c>
      <c r="BK60" s="267" t="s">
        <v>968</v>
      </c>
      <c r="BL60" s="267" t="s">
        <v>968</v>
      </c>
      <c r="BM60" s="267" t="s">
        <v>968</v>
      </c>
      <c r="BN60" s="267" t="s">
        <v>968</v>
      </c>
      <c r="BO60" s="267" t="s">
        <v>968</v>
      </c>
      <c r="BP60" s="267" t="s">
        <v>968</v>
      </c>
      <c r="BQ60" s="267" t="s">
        <v>968</v>
      </c>
      <c r="BR60" s="267" t="s">
        <v>968</v>
      </c>
      <c r="BS60" s="267" t="s">
        <v>968</v>
      </c>
      <c r="BT60" s="267" t="s">
        <v>968</v>
      </c>
      <c r="BU60" s="267" t="s">
        <v>968</v>
      </c>
      <c r="BV60" s="267" t="s">
        <v>968</v>
      </c>
      <c r="BW60" s="267" t="s">
        <v>968</v>
      </c>
      <c r="BX60" s="267" t="s">
        <v>968</v>
      </c>
      <c r="BY60" s="267" t="s">
        <v>968</v>
      </c>
      <c r="BZ60" s="267" t="s">
        <v>968</v>
      </c>
      <c r="CA60" s="264"/>
      <c r="CB60" s="44"/>
    </row>
    <row r="61" spans="1:80" ht="78.75" x14ac:dyDescent="0.25">
      <c r="A61" s="265" t="s">
        <v>1050</v>
      </c>
      <c r="B61" s="266" t="s">
        <v>1051</v>
      </c>
      <c r="C61" s="267" t="s">
        <v>1052</v>
      </c>
      <c r="D61" s="267" t="s">
        <v>968</v>
      </c>
      <c r="E61" s="276">
        <f>'3 ОС'!E62</f>
        <v>0</v>
      </c>
      <c r="F61" s="276">
        <f>'3 ОС'!F62</f>
        <v>0</v>
      </c>
      <c r="G61" s="276" t="s">
        <v>968</v>
      </c>
      <c r="H61" s="276" t="s">
        <v>968</v>
      </c>
      <c r="I61" s="276" t="s">
        <v>968</v>
      </c>
      <c r="J61" s="276" t="s">
        <v>968</v>
      </c>
      <c r="K61" s="277">
        <v>0</v>
      </c>
      <c r="L61" s="267">
        <v>0</v>
      </c>
      <c r="M61" s="267">
        <v>0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>
        <v>0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7" t="s">
        <v>968</v>
      </c>
      <c r="Y61" s="267">
        <v>0</v>
      </c>
      <c r="Z61" s="267" t="s">
        <v>968</v>
      </c>
      <c r="AA61" s="267" t="s">
        <v>968</v>
      </c>
      <c r="AB61" s="267" t="s">
        <v>968</v>
      </c>
      <c r="AC61" s="267" t="s">
        <v>968</v>
      </c>
      <c r="AD61" s="267" t="s">
        <v>968</v>
      </c>
      <c r="AE61" s="267" t="s">
        <v>968</v>
      </c>
      <c r="AF61" s="267" t="s">
        <v>968</v>
      </c>
      <c r="AG61" s="267" t="s">
        <v>968</v>
      </c>
      <c r="AH61" s="267" t="s">
        <v>968</v>
      </c>
      <c r="AI61" s="267" t="s">
        <v>968</v>
      </c>
      <c r="AJ61" s="267" t="s">
        <v>968</v>
      </c>
      <c r="AK61" s="267" t="s">
        <v>968</v>
      </c>
      <c r="AL61" s="267" t="s">
        <v>968</v>
      </c>
      <c r="AM61" s="267" t="s">
        <v>968</v>
      </c>
      <c r="AN61" s="267" t="s">
        <v>968</v>
      </c>
      <c r="AO61" s="267" t="s">
        <v>968</v>
      </c>
      <c r="AP61" s="267" t="s">
        <v>968</v>
      </c>
      <c r="AQ61" s="267" t="s">
        <v>968</v>
      </c>
      <c r="AR61" s="267" t="s">
        <v>968</v>
      </c>
      <c r="AS61" s="267" t="s">
        <v>968</v>
      </c>
      <c r="AT61" s="267" t="s">
        <v>968</v>
      </c>
      <c r="AU61" s="267">
        <v>0</v>
      </c>
      <c r="AV61" s="275">
        <v>0</v>
      </c>
      <c r="AW61" s="275" t="s">
        <v>968</v>
      </c>
      <c r="AX61" s="275" t="s">
        <v>968</v>
      </c>
      <c r="AY61" s="275" t="s">
        <v>968</v>
      </c>
      <c r="AZ61" s="275" t="s">
        <v>968</v>
      </c>
      <c r="BA61" s="267">
        <v>0</v>
      </c>
      <c r="BB61" s="267" t="s">
        <v>968</v>
      </c>
      <c r="BC61" s="267" t="s">
        <v>968</v>
      </c>
      <c r="BD61" s="267" t="s">
        <v>968</v>
      </c>
      <c r="BE61" s="267" t="s">
        <v>968</v>
      </c>
      <c r="BF61" s="267" t="s">
        <v>968</v>
      </c>
      <c r="BG61" s="267" t="s">
        <v>968</v>
      </c>
      <c r="BH61" s="267">
        <v>0</v>
      </c>
      <c r="BI61" s="267" t="s">
        <v>968</v>
      </c>
      <c r="BJ61" s="267" t="s">
        <v>968</v>
      </c>
      <c r="BK61" s="267" t="s">
        <v>968</v>
      </c>
      <c r="BL61" s="267" t="s">
        <v>968</v>
      </c>
      <c r="BM61" s="267" t="s">
        <v>968</v>
      </c>
      <c r="BN61" s="267" t="s">
        <v>968</v>
      </c>
      <c r="BO61" s="267" t="s">
        <v>968</v>
      </c>
      <c r="BP61" s="267" t="s">
        <v>968</v>
      </c>
      <c r="BQ61" s="267" t="s">
        <v>968</v>
      </c>
      <c r="BR61" s="267" t="s">
        <v>968</v>
      </c>
      <c r="BS61" s="267" t="s">
        <v>968</v>
      </c>
      <c r="BT61" s="267" t="s">
        <v>968</v>
      </c>
      <c r="BU61" s="267" t="s">
        <v>968</v>
      </c>
      <c r="BV61" s="267" t="s">
        <v>968</v>
      </c>
      <c r="BW61" s="267" t="s">
        <v>968</v>
      </c>
      <c r="BX61" s="267" t="s">
        <v>968</v>
      </c>
      <c r="BY61" s="267" t="s">
        <v>968</v>
      </c>
      <c r="BZ61" s="267" t="s">
        <v>968</v>
      </c>
      <c r="CA61" s="264"/>
      <c r="CB61" s="44"/>
    </row>
    <row r="62" spans="1:80" ht="31.5" x14ac:dyDescent="0.25">
      <c r="A62" s="265" t="s">
        <v>1053</v>
      </c>
      <c r="B62" s="269" t="s">
        <v>1024</v>
      </c>
      <c r="C62" s="267" t="s">
        <v>1054</v>
      </c>
      <c r="D62" s="267" t="s">
        <v>968</v>
      </c>
      <c r="E62" s="276">
        <f>'3 ОС'!E63</f>
        <v>0</v>
      </c>
      <c r="F62" s="276">
        <f>'3 ОС'!F63</f>
        <v>0</v>
      </c>
      <c r="G62" s="276" t="s">
        <v>968</v>
      </c>
      <c r="H62" s="276" t="s">
        <v>968</v>
      </c>
      <c r="I62" s="276" t="s">
        <v>968</v>
      </c>
      <c r="J62" s="276" t="s">
        <v>968</v>
      </c>
      <c r="K62" s="277">
        <v>0</v>
      </c>
      <c r="L62" s="267">
        <v>0</v>
      </c>
      <c r="M62" s="267">
        <v>0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>
        <v>0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7" t="s">
        <v>968</v>
      </c>
      <c r="Y62" s="267">
        <v>0</v>
      </c>
      <c r="Z62" s="267" t="s">
        <v>968</v>
      </c>
      <c r="AA62" s="267" t="s">
        <v>968</v>
      </c>
      <c r="AB62" s="267" t="s">
        <v>968</v>
      </c>
      <c r="AC62" s="267" t="s">
        <v>968</v>
      </c>
      <c r="AD62" s="267" t="s">
        <v>968</v>
      </c>
      <c r="AE62" s="267" t="s">
        <v>968</v>
      </c>
      <c r="AF62" s="267" t="s">
        <v>968</v>
      </c>
      <c r="AG62" s="267" t="s">
        <v>968</v>
      </c>
      <c r="AH62" s="267" t="s">
        <v>968</v>
      </c>
      <c r="AI62" s="267" t="s">
        <v>968</v>
      </c>
      <c r="AJ62" s="267" t="s">
        <v>968</v>
      </c>
      <c r="AK62" s="267" t="s">
        <v>968</v>
      </c>
      <c r="AL62" s="267" t="s">
        <v>968</v>
      </c>
      <c r="AM62" s="267" t="s">
        <v>968</v>
      </c>
      <c r="AN62" s="267" t="s">
        <v>968</v>
      </c>
      <c r="AO62" s="267" t="s">
        <v>968</v>
      </c>
      <c r="AP62" s="267" t="s">
        <v>968</v>
      </c>
      <c r="AQ62" s="267" t="s">
        <v>968</v>
      </c>
      <c r="AR62" s="267" t="s">
        <v>968</v>
      </c>
      <c r="AS62" s="267" t="s">
        <v>968</v>
      </c>
      <c r="AT62" s="267" t="s">
        <v>968</v>
      </c>
      <c r="AU62" s="267">
        <v>0</v>
      </c>
      <c r="AV62" s="275">
        <v>0</v>
      </c>
      <c r="AW62" s="275" t="s">
        <v>968</v>
      </c>
      <c r="AX62" s="275" t="s">
        <v>968</v>
      </c>
      <c r="AY62" s="275" t="s">
        <v>968</v>
      </c>
      <c r="AZ62" s="275" t="s">
        <v>968</v>
      </c>
      <c r="BA62" s="267">
        <v>0</v>
      </c>
      <c r="BB62" s="267" t="s">
        <v>968</v>
      </c>
      <c r="BC62" s="267" t="s">
        <v>968</v>
      </c>
      <c r="BD62" s="267" t="s">
        <v>968</v>
      </c>
      <c r="BE62" s="267" t="s">
        <v>968</v>
      </c>
      <c r="BF62" s="267" t="s">
        <v>968</v>
      </c>
      <c r="BG62" s="267" t="s">
        <v>968</v>
      </c>
      <c r="BH62" s="267">
        <v>0</v>
      </c>
      <c r="BI62" s="267" t="s">
        <v>968</v>
      </c>
      <c r="BJ62" s="267" t="s">
        <v>968</v>
      </c>
      <c r="BK62" s="267" t="s">
        <v>968</v>
      </c>
      <c r="BL62" s="267" t="s">
        <v>968</v>
      </c>
      <c r="BM62" s="267" t="s">
        <v>968</v>
      </c>
      <c r="BN62" s="267" t="s">
        <v>968</v>
      </c>
      <c r="BO62" s="267" t="s">
        <v>968</v>
      </c>
      <c r="BP62" s="267" t="s">
        <v>968</v>
      </c>
      <c r="BQ62" s="267" t="s">
        <v>968</v>
      </c>
      <c r="BR62" s="267" t="s">
        <v>968</v>
      </c>
      <c r="BS62" s="267" t="s">
        <v>968</v>
      </c>
      <c r="BT62" s="267" t="s">
        <v>968</v>
      </c>
      <c r="BU62" s="267" t="s">
        <v>968</v>
      </c>
      <c r="BV62" s="267" t="s">
        <v>968</v>
      </c>
      <c r="BW62" s="267" t="s">
        <v>968</v>
      </c>
      <c r="BX62" s="267" t="s">
        <v>968</v>
      </c>
      <c r="BY62" s="267" t="s">
        <v>968</v>
      </c>
      <c r="BZ62" s="267" t="s">
        <v>968</v>
      </c>
      <c r="CA62" s="264"/>
      <c r="CB62" s="44"/>
    </row>
    <row r="63" spans="1:80" ht="31.5" x14ac:dyDescent="0.25">
      <c r="A63" s="265" t="s">
        <v>1055</v>
      </c>
      <c r="B63" s="269" t="s">
        <v>1027</v>
      </c>
      <c r="C63" s="267" t="s">
        <v>1056</v>
      </c>
      <c r="D63" s="267" t="s">
        <v>968</v>
      </c>
      <c r="E63" s="276">
        <f>'3 ОС'!E64</f>
        <v>0</v>
      </c>
      <c r="F63" s="276">
        <f>'3 ОС'!F64</f>
        <v>0</v>
      </c>
      <c r="G63" s="276" t="s">
        <v>968</v>
      </c>
      <c r="H63" s="276" t="s">
        <v>968</v>
      </c>
      <c r="I63" s="276" t="s">
        <v>968</v>
      </c>
      <c r="J63" s="276" t="s">
        <v>968</v>
      </c>
      <c r="K63" s="277">
        <v>0</v>
      </c>
      <c r="L63" s="267">
        <v>0</v>
      </c>
      <c r="M63" s="267">
        <v>0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>
        <v>0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7" t="s">
        <v>968</v>
      </c>
      <c r="Y63" s="267">
        <v>0</v>
      </c>
      <c r="Z63" s="267" t="s">
        <v>968</v>
      </c>
      <c r="AA63" s="267" t="s">
        <v>968</v>
      </c>
      <c r="AB63" s="267" t="s">
        <v>968</v>
      </c>
      <c r="AC63" s="267" t="s">
        <v>968</v>
      </c>
      <c r="AD63" s="267" t="s">
        <v>968</v>
      </c>
      <c r="AE63" s="267" t="s">
        <v>968</v>
      </c>
      <c r="AF63" s="267" t="s">
        <v>968</v>
      </c>
      <c r="AG63" s="267" t="s">
        <v>968</v>
      </c>
      <c r="AH63" s="267" t="s">
        <v>968</v>
      </c>
      <c r="AI63" s="267" t="s">
        <v>968</v>
      </c>
      <c r="AJ63" s="267" t="s">
        <v>968</v>
      </c>
      <c r="AK63" s="267" t="s">
        <v>968</v>
      </c>
      <c r="AL63" s="267" t="s">
        <v>968</v>
      </c>
      <c r="AM63" s="267" t="s">
        <v>968</v>
      </c>
      <c r="AN63" s="267" t="s">
        <v>968</v>
      </c>
      <c r="AO63" s="267" t="s">
        <v>968</v>
      </c>
      <c r="AP63" s="267" t="s">
        <v>968</v>
      </c>
      <c r="AQ63" s="267" t="s">
        <v>968</v>
      </c>
      <c r="AR63" s="267" t="s">
        <v>968</v>
      </c>
      <c r="AS63" s="267" t="s">
        <v>968</v>
      </c>
      <c r="AT63" s="267" t="s">
        <v>968</v>
      </c>
      <c r="AU63" s="267">
        <v>0</v>
      </c>
      <c r="AV63" s="275">
        <v>0</v>
      </c>
      <c r="AW63" s="275" t="s">
        <v>968</v>
      </c>
      <c r="AX63" s="275" t="s">
        <v>968</v>
      </c>
      <c r="AY63" s="275" t="s">
        <v>968</v>
      </c>
      <c r="AZ63" s="275" t="s">
        <v>968</v>
      </c>
      <c r="BA63" s="267">
        <v>0</v>
      </c>
      <c r="BB63" s="267" t="s">
        <v>968</v>
      </c>
      <c r="BC63" s="267" t="s">
        <v>968</v>
      </c>
      <c r="BD63" s="267" t="s">
        <v>968</v>
      </c>
      <c r="BE63" s="267" t="s">
        <v>968</v>
      </c>
      <c r="BF63" s="267" t="s">
        <v>968</v>
      </c>
      <c r="BG63" s="267" t="s">
        <v>968</v>
      </c>
      <c r="BH63" s="267">
        <v>0</v>
      </c>
      <c r="BI63" s="267" t="s">
        <v>968</v>
      </c>
      <c r="BJ63" s="267" t="s">
        <v>968</v>
      </c>
      <c r="BK63" s="267" t="s">
        <v>968</v>
      </c>
      <c r="BL63" s="267" t="s">
        <v>968</v>
      </c>
      <c r="BM63" s="267" t="s">
        <v>968</v>
      </c>
      <c r="BN63" s="267" t="s">
        <v>968</v>
      </c>
      <c r="BO63" s="267" t="s">
        <v>968</v>
      </c>
      <c r="BP63" s="267" t="s">
        <v>968</v>
      </c>
      <c r="BQ63" s="267" t="s">
        <v>968</v>
      </c>
      <c r="BR63" s="267" t="s">
        <v>968</v>
      </c>
      <c r="BS63" s="267" t="s">
        <v>968</v>
      </c>
      <c r="BT63" s="267" t="s">
        <v>968</v>
      </c>
      <c r="BU63" s="267" t="s">
        <v>968</v>
      </c>
      <c r="BV63" s="267" t="s">
        <v>968</v>
      </c>
      <c r="BW63" s="267" t="s">
        <v>968</v>
      </c>
      <c r="BX63" s="267" t="s">
        <v>968</v>
      </c>
      <c r="BY63" s="267" t="s">
        <v>968</v>
      </c>
      <c r="BZ63" s="267" t="s">
        <v>968</v>
      </c>
      <c r="CA63" s="264"/>
      <c r="CB63" s="44"/>
    </row>
    <row r="64" spans="1:80" ht="78.75" x14ac:dyDescent="0.25">
      <c r="A64" s="265" t="s">
        <v>1057</v>
      </c>
      <c r="B64" s="266" t="s">
        <v>1058</v>
      </c>
      <c r="C64" s="267" t="s">
        <v>1059</v>
      </c>
      <c r="D64" s="267" t="s">
        <v>968</v>
      </c>
      <c r="E64" s="276">
        <f>'3 ОС'!E65</f>
        <v>0</v>
      </c>
      <c r="F64" s="276">
        <f>'3 ОС'!F65</f>
        <v>0</v>
      </c>
      <c r="G64" s="276" t="s">
        <v>968</v>
      </c>
      <c r="H64" s="276" t="s">
        <v>968</v>
      </c>
      <c r="I64" s="276" t="s">
        <v>968</v>
      </c>
      <c r="J64" s="276" t="s">
        <v>968</v>
      </c>
      <c r="K64" s="277">
        <v>0</v>
      </c>
      <c r="L64" s="267">
        <v>0</v>
      </c>
      <c r="M64" s="267">
        <v>0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>
        <v>0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7" t="s">
        <v>968</v>
      </c>
      <c r="Y64" s="267">
        <v>0</v>
      </c>
      <c r="Z64" s="267" t="s">
        <v>968</v>
      </c>
      <c r="AA64" s="267" t="s">
        <v>968</v>
      </c>
      <c r="AB64" s="267" t="s">
        <v>968</v>
      </c>
      <c r="AC64" s="267" t="s">
        <v>968</v>
      </c>
      <c r="AD64" s="267" t="s">
        <v>968</v>
      </c>
      <c r="AE64" s="267" t="s">
        <v>968</v>
      </c>
      <c r="AF64" s="267" t="s">
        <v>968</v>
      </c>
      <c r="AG64" s="267" t="s">
        <v>968</v>
      </c>
      <c r="AH64" s="267" t="s">
        <v>968</v>
      </c>
      <c r="AI64" s="267" t="s">
        <v>968</v>
      </c>
      <c r="AJ64" s="267" t="s">
        <v>968</v>
      </c>
      <c r="AK64" s="267" t="s">
        <v>968</v>
      </c>
      <c r="AL64" s="267" t="s">
        <v>968</v>
      </c>
      <c r="AM64" s="267" t="s">
        <v>968</v>
      </c>
      <c r="AN64" s="267" t="s">
        <v>968</v>
      </c>
      <c r="AO64" s="267" t="s">
        <v>968</v>
      </c>
      <c r="AP64" s="267" t="s">
        <v>968</v>
      </c>
      <c r="AQ64" s="267" t="s">
        <v>968</v>
      </c>
      <c r="AR64" s="267" t="s">
        <v>968</v>
      </c>
      <c r="AS64" s="267" t="s">
        <v>968</v>
      </c>
      <c r="AT64" s="267" t="s">
        <v>968</v>
      </c>
      <c r="AU64" s="267">
        <v>0</v>
      </c>
      <c r="AV64" s="275">
        <v>0</v>
      </c>
      <c r="AW64" s="275" t="s">
        <v>968</v>
      </c>
      <c r="AX64" s="275" t="s">
        <v>968</v>
      </c>
      <c r="AY64" s="275" t="s">
        <v>968</v>
      </c>
      <c r="AZ64" s="275" t="s">
        <v>968</v>
      </c>
      <c r="BA64" s="267">
        <v>0</v>
      </c>
      <c r="BB64" s="267" t="s">
        <v>968</v>
      </c>
      <c r="BC64" s="267" t="s">
        <v>968</v>
      </c>
      <c r="BD64" s="267" t="s">
        <v>968</v>
      </c>
      <c r="BE64" s="267" t="s">
        <v>968</v>
      </c>
      <c r="BF64" s="267" t="s">
        <v>968</v>
      </c>
      <c r="BG64" s="267" t="s">
        <v>968</v>
      </c>
      <c r="BH64" s="267">
        <v>0</v>
      </c>
      <c r="BI64" s="267" t="s">
        <v>968</v>
      </c>
      <c r="BJ64" s="267" t="s">
        <v>968</v>
      </c>
      <c r="BK64" s="267" t="s">
        <v>968</v>
      </c>
      <c r="BL64" s="267" t="s">
        <v>968</v>
      </c>
      <c r="BM64" s="267" t="s">
        <v>968</v>
      </c>
      <c r="BN64" s="267" t="s">
        <v>968</v>
      </c>
      <c r="BO64" s="267" t="s">
        <v>968</v>
      </c>
      <c r="BP64" s="267" t="s">
        <v>968</v>
      </c>
      <c r="BQ64" s="267" t="s">
        <v>968</v>
      </c>
      <c r="BR64" s="267" t="s">
        <v>968</v>
      </c>
      <c r="BS64" s="267" t="s">
        <v>968</v>
      </c>
      <c r="BT64" s="267" t="s">
        <v>968</v>
      </c>
      <c r="BU64" s="267" t="s">
        <v>968</v>
      </c>
      <c r="BV64" s="267" t="s">
        <v>968</v>
      </c>
      <c r="BW64" s="267" t="s">
        <v>968</v>
      </c>
      <c r="BX64" s="267" t="s">
        <v>968</v>
      </c>
      <c r="BY64" s="267" t="s">
        <v>968</v>
      </c>
      <c r="BZ64" s="267" t="s">
        <v>968</v>
      </c>
      <c r="CA64" s="264"/>
      <c r="CB64" s="44"/>
    </row>
    <row r="65" spans="1:80" ht="31.5" x14ac:dyDescent="0.25">
      <c r="A65" s="265" t="s">
        <v>1060</v>
      </c>
      <c r="B65" s="269" t="s">
        <v>1024</v>
      </c>
      <c r="C65" s="267" t="s">
        <v>1061</v>
      </c>
      <c r="D65" s="267" t="s">
        <v>968</v>
      </c>
      <c r="E65" s="276">
        <f>'3 ОС'!E66</f>
        <v>0</v>
      </c>
      <c r="F65" s="276">
        <f>'3 ОС'!F66</f>
        <v>0</v>
      </c>
      <c r="G65" s="276" t="s">
        <v>968</v>
      </c>
      <c r="H65" s="276" t="s">
        <v>968</v>
      </c>
      <c r="I65" s="276" t="s">
        <v>968</v>
      </c>
      <c r="J65" s="276" t="s">
        <v>968</v>
      </c>
      <c r="K65" s="277">
        <v>0</v>
      </c>
      <c r="L65" s="267">
        <v>0</v>
      </c>
      <c r="M65" s="267">
        <v>0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>
        <v>0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7" t="s">
        <v>968</v>
      </c>
      <c r="Y65" s="267">
        <v>0</v>
      </c>
      <c r="Z65" s="267" t="s">
        <v>968</v>
      </c>
      <c r="AA65" s="267" t="s">
        <v>968</v>
      </c>
      <c r="AB65" s="267" t="s">
        <v>968</v>
      </c>
      <c r="AC65" s="267" t="s">
        <v>968</v>
      </c>
      <c r="AD65" s="267" t="s">
        <v>968</v>
      </c>
      <c r="AE65" s="267" t="s">
        <v>968</v>
      </c>
      <c r="AF65" s="267" t="s">
        <v>968</v>
      </c>
      <c r="AG65" s="267" t="s">
        <v>968</v>
      </c>
      <c r="AH65" s="267" t="s">
        <v>968</v>
      </c>
      <c r="AI65" s="267" t="s">
        <v>968</v>
      </c>
      <c r="AJ65" s="267" t="s">
        <v>968</v>
      </c>
      <c r="AK65" s="267" t="s">
        <v>968</v>
      </c>
      <c r="AL65" s="267" t="s">
        <v>968</v>
      </c>
      <c r="AM65" s="267" t="s">
        <v>968</v>
      </c>
      <c r="AN65" s="267" t="s">
        <v>968</v>
      </c>
      <c r="AO65" s="267" t="s">
        <v>968</v>
      </c>
      <c r="AP65" s="267" t="s">
        <v>968</v>
      </c>
      <c r="AQ65" s="267" t="s">
        <v>968</v>
      </c>
      <c r="AR65" s="267" t="s">
        <v>968</v>
      </c>
      <c r="AS65" s="267" t="s">
        <v>968</v>
      </c>
      <c r="AT65" s="267" t="s">
        <v>968</v>
      </c>
      <c r="AU65" s="267">
        <v>0</v>
      </c>
      <c r="AV65" s="275">
        <v>0</v>
      </c>
      <c r="AW65" s="275" t="s">
        <v>968</v>
      </c>
      <c r="AX65" s="275" t="s">
        <v>968</v>
      </c>
      <c r="AY65" s="275" t="s">
        <v>968</v>
      </c>
      <c r="AZ65" s="275" t="s">
        <v>968</v>
      </c>
      <c r="BA65" s="267">
        <v>0</v>
      </c>
      <c r="BB65" s="267" t="s">
        <v>968</v>
      </c>
      <c r="BC65" s="267" t="s">
        <v>968</v>
      </c>
      <c r="BD65" s="267" t="s">
        <v>968</v>
      </c>
      <c r="BE65" s="267" t="s">
        <v>968</v>
      </c>
      <c r="BF65" s="267" t="s">
        <v>968</v>
      </c>
      <c r="BG65" s="267" t="s">
        <v>968</v>
      </c>
      <c r="BH65" s="267">
        <v>0</v>
      </c>
      <c r="BI65" s="267" t="s">
        <v>968</v>
      </c>
      <c r="BJ65" s="267" t="s">
        <v>968</v>
      </c>
      <c r="BK65" s="267" t="s">
        <v>968</v>
      </c>
      <c r="BL65" s="267" t="s">
        <v>968</v>
      </c>
      <c r="BM65" s="267" t="s">
        <v>968</v>
      </c>
      <c r="BN65" s="267" t="s">
        <v>968</v>
      </c>
      <c r="BO65" s="267" t="s">
        <v>968</v>
      </c>
      <c r="BP65" s="267" t="s">
        <v>968</v>
      </c>
      <c r="BQ65" s="267" t="s">
        <v>968</v>
      </c>
      <c r="BR65" s="267" t="s">
        <v>968</v>
      </c>
      <c r="BS65" s="267" t="s">
        <v>968</v>
      </c>
      <c r="BT65" s="267" t="s">
        <v>968</v>
      </c>
      <c r="BU65" s="267" t="s">
        <v>968</v>
      </c>
      <c r="BV65" s="267" t="s">
        <v>968</v>
      </c>
      <c r="BW65" s="267" t="s">
        <v>968</v>
      </c>
      <c r="BX65" s="267" t="s">
        <v>968</v>
      </c>
      <c r="BY65" s="267" t="s">
        <v>968</v>
      </c>
      <c r="BZ65" s="267" t="s">
        <v>968</v>
      </c>
      <c r="CA65" s="264"/>
      <c r="CB65" s="44"/>
    </row>
    <row r="66" spans="1:80" ht="31.5" x14ac:dyDescent="0.25">
      <c r="A66" s="265" t="s">
        <v>1062</v>
      </c>
      <c r="B66" s="269" t="s">
        <v>1027</v>
      </c>
      <c r="C66" s="267" t="s">
        <v>1063</v>
      </c>
      <c r="D66" s="267" t="s">
        <v>968</v>
      </c>
      <c r="E66" s="276">
        <f>'3 ОС'!E67</f>
        <v>0</v>
      </c>
      <c r="F66" s="276">
        <f>'3 ОС'!F67</f>
        <v>0</v>
      </c>
      <c r="G66" s="276" t="s">
        <v>968</v>
      </c>
      <c r="H66" s="276" t="s">
        <v>968</v>
      </c>
      <c r="I66" s="276" t="s">
        <v>968</v>
      </c>
      <c r="J66" s="276" t="s">
        <v>968</v>
      </c>
      <c r="K66" s="277">
        <v>0</v>
      </c>
      <c r="L66" s="267">
        <v>0</v>
      </c>
      <c r="M66" s="267">
        <v>0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>
        <v>0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267" t="s">
        <v>968</v>
      </c>
      <c r="Y66" s="267">
        <v>0</v>
      </c>
      <c r="Z66" s="267" t="s">
        <v>968</v>
      </c>
      <c r="AA66" s="267" t="s">
        <v>968</v>
      </c>
      <c r="AB66" s="267" t="s">
        <v>968</v>
      </c>
      <c r="AC66" s="267" t="s">
        <v>968</v>
      </c>
      <c r="AD66" s="267" t="s">
        <v>968</v>
      </c>
      <c r="AE66" s="267" t="s">
        <v>968</v>
      </c>
      <c r="AF66" s="267" t="s">
        <v>968</v>
      </c>
      <c r="AG66" s="267" t="s">
        <v>968</v>
      </c>
      <c r="AH66" s="267" t="s">
        <v>968</v>
      </c>
      <c r="AI66" s="267" t="s">
        <v>968</v>
      </c>
      <c r="AJ66" s="267" t="s">
        <v>968</v>
      </c>
      <c r="AK66" s="267" t="s">
        <v>968</v>
      </c>
      <c r="AL66" s="267" t="s">
        <v>968</v>
      </c>
      <c r="AM66" s="267" t="s">
        <v>968</v>
      </c>
      <c r="AN66" s="267" t="s">
        <v>968</v>
      </c>
      <c r="AO66" s="267" t="s">
        <v>968</v>
      </c>
      <c r="AP66" s="267" t="s">
        <v>968</v>
      </c>
      <c r="AQ66" s="267" t="s">
        <v>968</v>
      </c>
      <c r="AR66" s="267" t="s">
        <v>968</v>
      </c>
      <c r="AS66" s="267" t="s">
        <v>968</v>
      </c>
      <c r="AT66" s="267" t="s">
        <v>968</v>
      </c>
      <c r="AU66" s="267">
        <v>0</v>
      </c>
      <c r="AV66" s="275">
        <v>0</v>
      </c>
      <c r="AW66" s="275" t="s">
        <v>968</v>
      </c>
      <c r="AX66" s="275" t="s">
        <v>968</v>
      </c>
      <c r="AY66" s="275" t="s">
        <v>968</v>
      </c>
      <c r="AZ66" s="275" t="s">
        <v>968</v>
      </c>
      <c r="BA66" s="267">
        <v>0</v>
      </c>
      <c r="BB66" s="267" t="s">
        <v>968</v>
      </c>
      <c r="BC66" s="267" t="s">
        <v>968</v>
      </c>
      <c r="BD66" s="267" t="s">
        <v>968</v>
      </c>
      <c r="BE66" s="267" t="s">
        <v>968</v>
      </c>
      <c r="BF66" s="267" t="s">
        <v>968</v>
      </c>
      <c r="BG66" s="267" t="s">
        <v>968</v>
      </c>
      <c r="BH66" s="267">
        <v>0</v>
      </c>
      <c r="BI66" s="267" t="s">
        <v>968</v>
      </c>
      <c r="BJ66" s="267" t="s">
        <v>968</v>
      </c>
      <c r="BK66" s="267" t="s">
        <v>968</v>
      </c>
      <c r="BL66" s="267" t="s">
        <v>968</v>
      </c>
      <c r="BM66" s="267" t="s">
        <v>968</v>
      </c>
      <c r="BN66" s="267" t="s">
        <v>968</v>
      </c>
      <c r="BO66" s="267" t="s">
        <v>968</v>
      </c>
      <c r="BP66" s="267" t="s">
        <v>968</v>
      </c>
      <c r="BQ66" s="267" t="s">
        <v>968</v>
      </c>
      <c r="BR66" s="267" t="s">
        <v>968</v>
      </c>
      <c r="BS66" s="267" t="s">
        <v>968</v>
      </c>
      <c r="BT66" s="267" t="s">
        <v>968</v>
      </c>
      <c r="BU66" s="267" t="s">
        <v>968</v>
      </c>
      <c r="BV66" s="267" t="s">
        <v>968</v>
      </c>
      <c r="BW66" s="267" t="s">
        <v>968</v>
      </c>
      <c r="BX66" s="267" t="s">
        <v>968</v>
      </c>
      <c r="BY66" s="267" t="s">
        <v>968</v>
      </c>
      <c r="BZ66" s="267" t="s">
        <v>968</v>
      </c>
      <c r="CA66" s="264"/>
      <c r="CB66" s="44"/>
    </row>
    <row r="67" spans="1:80" ht="47.25" x14ac:dyDescent="0.25">
      <c r="A67" s="265" t="s">
        <v>1064</v>
      </c>
      <c r="B67" s="270" t="s">
        <v>1065</v>
      </c>
      <c r="C67" s="267" t="s">
        <v>1066</v>
      </c>
      <c r="D67" s="267" t="s">
        <v>968</v>
      </c>
      <c r="E67" s="276"/>
      <c r="F67" s="276">
        <v>23.12</v>
      </c>
      <c r="G67" s="276" t="s">
        <v>968</v>
      </c>
      <c r="H67" s="276" t="s">
        <v>968</v>
      </c>
      <c r="I67" s="276" t="s">
        <v>968</v>
      </c>
      <c r="J67" s="287">
        <v>5</v>
      </c>
      <c r="K67" s="277" t="s">
        <v>968</v>
      </c>
      <c r="L67" s="275" t="s">
        <v>968</v>
      </c>
      <c r="M67" s="275">
        <v>0</v>
      </c>
      <c r="N67" s="275" t="s">
        <v>968</v>
      </c>
      <c r="O67" s="275" t="s">
        <v>968</v>
      </c>
      <c r="P67" s="267" t="s">
        <v>968</v>
      </c>
      <c r="Q67" s="275">
        <v>0</v>
      </c>
      <c r="R67" s="267" t="s">
        <v>968</v>
      </c>
      <c r="S67" s="267" t="s">
        <v>968</v>
      </c>
      <c r="T67" s="275">
        <v>0</v>
      </c>
      <c r="U67" s="267" t="s">
        <v>968</v>
      </c>
      <c r="V67" s="267" t="s">
        <v>968</v>
      </c>
      <c r="W67" s="267" t="s">
        <v>968</v>
      </c>
      <c r="X67" s="275">
        <v>0</v>
      </c>
      <c r="Y67" s="267" t="s">
        <v>968</v>
      </c>
      <c r="Z67" s="267" t="s">
        <v>968</v>
      </c>
      <c r="AA67" s="267" t="s">
        <v>968</v>
      </c>
      <c r="AB67" s="267" t="s">
        <v>968</v>
      </c>
      <c r="AC67" s="267" t="s">
        <v>968</v>
      </c>
      <c r="AD67" s="267" t="s">
        <v>968</v>
      </c>
      <c r="AE67" s="267" t="s">
        <v>968</v>
      </c>
      <c r="AF67" s="267" t="s">
        <v>968</v>
      </c>
      <c r="AG67" s="267" t="s">
        <v>968</v>
      </c>
      <c r="AH67" s="267" t="s">
        <v>968</v>
      </c>
      <c r="AI67" s="267" t="s">
        <v>968</v>
      </c>
      <c r="AJ67" s="267" t="s">
        <v>968</v>
      </c>
      <c r="AK67" s="267" t="s">
        <v>968</v>
      </c>
      <c r="AL67" s="267" t="s">
        <v>968</v>
      </c>
      <c r="AM67" s="267" t="s">
        <v>968</v>
      </c>
      <c r="AN67" s="267" t="s">
        <v>968</v>
      </c>
      <c r="AO67" s="267" t="s">
        <v>968</v>
      </c>
      <c r="AP67" s="267" t="s">
        <v>968</v>
      </c>
      <c r="AQ67" s="267" t="s">
        <v>968</v>
      </c>
      <c r="AR67" s="267" t="s">
        <v>968</v>
      </c>
      <c r="AS67" s="267" t="s">
        <v>968</v>
      </c>
      <c r="AT67" s="267" t="s">
        <v>968</v>
      </c>
      <c r="AU67" s="267" t="s">
        <v>968</v>
      </c>
      <c r="AV67" s="275">
        <v>0</v>
      </c>
      <c r="AW67" s="275" t="s">
        <v>968</v>
      </c>
      <c r="AX67" s="275" t="s">
        <v>968</v>
      </c>
      <c r="AY67" s="275" t="s">
        <v>968</v>
      </c>
      <c r="AZ67" s="267">
        <v>0</v>
      </c>
      <c r="BA67" s="267" t="s">
        <v>968</v>
      </c>
      <c r="BB67" s="267" t="s">
        <v>968</v>
      </c>
      <c r="BC67" s="275">
        <v>0</v>
      </c>
      <c r="BD67" s="267" t="s">
        <v>968</v>
      </c>
      <c r="BE67" s="267" t="s">
        <v>968</v>
      </c>
      <c r="BF67" s="267" t="s">
        <v>968</v>
      </c>
      <c r="BG67" s="267">
        <v>0</v>
      </c>
      <c r="BH67" s="267" t="s">
        <v>968</v>
      </c>
      <c r="BI67" s="267" t="s">
        <v>968</v>
      </c>
      <c r="BJ67" s="267" t="s">
        <v>968</v>
      </c>
      <c r="BK67" s="267" t="s">
        <v>968</v>
      </c>
      <c r="BL67" s="267" t="s">
        <v>968</v>
      </c>
      <c r="BM67" s="267" t="s">
        <v>968</v>
      </c>
      <c r="BN67" s="267" t="s">
        <v>968</v>
      </c>
      <c r="BO67" s="267" t="s">
        <v>968</v>
      </c>
      <c r="BP67" s="267" t="s">
        <v>968</v>
      </c>
      <c r="BQ67" s="267" t="s">
        <v>968</v>
      </c>
      <c r="BR67" s="267" t="s">
        <v>968</v>
      </c>
      <c r="BS67" s="267" t="s">
        <v>968</v>
      </c>
      <c r="BT67" s="267" t="s">
        <v>968</v>
      </c>
      <c r="BU67" s="267" t="s">
        <v>968</v>
      </c>
      <c r="BV67" s="267" t="s">
        <v>968</v>
      </c>
      <c r="BW67" s="267" t="s">
        <v>968</v>
      </c>
      <c r="BX67" s="267" t="s">
        <v>968</v>
      </c>
      <c r="BY67" s="267" t="s">
        <v>968</v>
      </c>
      <c r="BZ67" s="267" t="s">
        <v>968</v>
      </c>
    </row>
    <row r="71" spans="1:80" ht="18.75" x14ac:dyDescent="0.3">
      <c r="B71" s="344" t="s">
        <v>1084</v>
      </c>
    </row>
    <row r="72" spans="1:80" ht="18.75" x14ac:dyDescent="0.3">
      <c r="B72" s="344" t="s">
        <v>1087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  <mergeCell ref="T18:Y18"/>
    <mergeCell ref="AA18:AF18"/>
    <mergeCell ref="AH18:AM18"/>
    <mergeCell ref="AV18:BA18"/>
    <mergeCell ref="BC18:BH18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50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76"/>
  <sheetViews>
    <sheetView view="pageBreakPreview" topLeftCell="A4" zoomScale="80" zoomScaleNormal="60" zoomScaleSheetLayoutView="80" workbookViewId="0">
      <selection activeCell="A6" sqref="A6"/>
    </sheetView>
  </sheetViews>
  <sheetFormatPr defaultColWidth="9" defaultRowHeight="15.75" x14ac:dyDescent="0.2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 x14ac:dyDescent="0.2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4" t="s">
        <v>66</v>
      </c>
    </row>
    <row r="2" spans="1:34" ht="18.75" x14ac:dyDescent="0.3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2" t="s">
        <v>0</v>
      </c>
    </row>
    <row r="3" spans="1:34" ht="18.75" x14ac:dyDescent="0.3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2" t="s">
        <v>939</v>
      </c>
    </row>
    <row r="4" spans="1:34" s="23" customFormat="1" ht="40.5" customHeight="1" x14ac:dyDescent="0.25">
      <c r="A4" s="410" t="s">
        <v>938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0"/>
      <c r="Z4" s="410"/>
      <c r="AA4" s="410"/>
      <c r="AB4" s="410"/>
      <c r="AC4" s="410"/>
      <c r="AD4" s="410"/>
      <c r="AE4" s="410"/>
      <c r="AF4" s="410"/>
      <c r="AG4" s="410"/>
      <c r="AH4" s="410"/>
    </row>
    <row r="5" spans="1:34" s="9" customFormat="1" ht="18.75" customHeight="1" x14ac:dyDescent="0.3">
      <c r="A5" s="383" t="s">
        <v>1126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</row>
    <row r="6" spans="1:34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</row>
    <row r="7" spans="1:34" s="9" customFormat="1" ht="18.75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384"/>
      <c r="W7" s="384"/>
      <c r="X7" s="384"/>
      <c r="Y7" s="384"/>
      <c r="Z7" s="384"/>
      <c r="AA7" s="384"/>
      <c r="AB7" s="384"/>
      <c r="AC7" s="384"/>
      <c r="AD7" s="384"/>
      <c r="AE7" s="384"/>
      <c r="AF7" s="384"/>
      <c r="AG7" s="384"/>
      <c r="AH7" s="384"/>
    </row>
    <row r="8" spans="1:34" x14ac:dyDescent="0.25">
      <c r="A8" s="372" t="s">
        <v>74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</row>
    <row r="9" spans="1:34" x14ac:dyDescent="0.25">
      <c r="A9" s="165"/>
      <c r="B9" s="165"/>
      <c r="C9" s="165"/>
      <c r="D9" s="165"/>
      <c r="E9" s="165"/>
      <c r="F9" s="165"/>
      <c r="G9" s="165"/>
      <c r="H9" s="165"/>
      <c r="I9" s="165"/>
    </row>
    <row r="10" spans="1:34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</row>
    <row r="12" spans="1:34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384"/>
      <c r="Y12" s="384"/>
      <c r="Z12" s="384"/>
      <c r="AA12" s="384"/>
      <c r="AB12" s="384"/>
      <c r="AC12" s="384"/>
      <c r="AD12" s="384"/>
      <c r="AE12" s="384"/>
      <c r="AF12" s="384"/>
      <c r="AG12" s="384"/>
      <c r="AH12" s="384"/>
    </row>
    <row r="13" spans="1:34" x14ac:dyDescent="0.25">
      <c r="A13" s="372" t="s">
        <v>166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</row>
    <row r="14" spans="1:34" ht="18.75" x14ac:dyDescent="0.3">
      <c r="A14" s="495"/>
      <c r="B14" s="495"/>
      <c r="C14" s="495"/>
      <c r="D14" s="495"/>
      <c r="E14" s="495"/>
      <c r="F14" s="495"/>
      <c r="G14" s="495"/>
      <c r="H14" s="495"/>
      <c r="I14" s="495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</row>
    <row r="15" spans="1:34" ht="33" customHeight="1" x14ac:dyDescent="0.25">
      <c r="A15" s="400" t="s">
        <v>72</v>
      </c>
      <c r="B15" s="406" t="s">
        <v>20</v>
      </c>
      <c r="C15" s="406" t="s">
        <v>5</v>
      </c>
      <c r="D15" s="400" t="s">
        <v>180</v>
      </c>
      <c r="E15" s="421" t="s">
        <v>1119</v>
      </c>
      <c r="F15" s="422"/>
      <c r="G15" s="422"/>
      <c r="H15" s="422"/>
      <c r="I15" s="422"/>
      <c r="J15" s="422"/>
      <c r="K15" s="422"/>
      <c r="L15" s="422"/>
      <c r="M15" s="422"/>
      <c r="N15" s="422"/>
      <c r="O15" s="422"/>
      <c r="P15" s="422"/>
      <c r="Q15" s="422"/>
      <c r="R15" s="422"/>
      <c r="S15" s="422"/>
      <c r="T15" s="422"/>
      <c r="U15" s="422"/>
      <c r="V15" s="422"/>
      <c r="W15" s="422"/>
      <c r="X15" s="422"/>
      <c r="Y15" s="422"/>
      <c r="Z15" s="422"/>
      <c r="AA15" s="422"/>
      <c r="AB15" s="422"/>
      <c r="AC15" s="422"/>
      <c r="AD15" s="422"/>
      <c r="AE15" s="422"/>
      <c r="AF15" s="422"/>
      <c r="AG15" s="422"/>
      <c r="AH15" s="423"/>
    </row>
    <row r="16" spans="1:34" ht="33" customHeight="1" x14ac:dyDescent="0.25">
      <c r="A16" s="401"/>
      <c r="B16" s="406"/>
      <c r="C16" s="406"/>
      <c r="D16" s="401"/>
      <c r="E16" s="424"/>
      <c r="F16" s="425"/>
      <c r="G16" s="425"/>
      <c r="H16" s="425"/>
      <c r="I16" s="425"/>
      <c r="J16" s="425"/>
      <c r="K16" s="425"/>
      <c r="L16" s="425"/>
      <c r="M16" s="425"/>
      <c r="N16" s="425"/>
      <c r="O16" s="425"/>
      <c r="P16" s="425"/>
      <c r="Q16" s="425"/>
      <c r="R16" s="425"/>
      <c r="S16" s="425"/>
      <c r="T16" s="425"/>
      <c r="U16" s="425"/>
      <c r="V16" s="425"/>
      <c r="W16" s="425"/>
      <c r="X16" s="425"/>
      <c r="Y16" s="425"/>
      <c r="Z16" s="425"/>
      <c r="AA16" s="425"/>
      <c r="AB16" s="425"/>
      <c r="AC16" s="425"/>
      <c r="AD16" s="425"/>
      <c r="AE16" s="425"/>
      <c r="AF16" s="425"/>
      <c r="AG16" s="425"/>
      <c r="AH16" s="426"/>
    </row>
    <row r="17" spans="1:34" ht="37.5" customHeight="1" x14ac:dyDescent="0.25">
      <c r="A17" s="401"/>
      <c r="B17" s="406"/>
      <c r="C17" s="406"/>
      <c r="D17" s="401"/>
      <c r="E17" s="399" t="s">
        <v>9</v>
      </c>
      <c r="F17" s="399"/>
      <c r="G17" s="399"/>
      <c r="H17" s="399"/>
      <c r="I17" s="399"/>
      <c r="J17" s="399" t="s">
        <v>10</v>
      </c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</row>
    <row r="18" spans="1:34" ht="30" customHeight="1" x14ac:dyDescent="0.25">
      <c r="A18" s="401"/>
      <c r="B18" s="406"/>
      <c r="C18" s="406"/>
      <c r="D18" s="401"/>
      <c r="E18" s="399" t="s">
        <v>56</v>
      </c>
      <c r="F18" s="399"/>
      <c r="G18" s="399"/>
      <c r="H18" s="399"/>
      <c r="I18" s="399"/>
      <c r="J18" s="399" t="s">
        <v>14</v>
      </c>
      <c r="K18" s="399"/>
      <c r="L18" s="399"/>
      <c r="M18" s="399"/>
      <c r="N18" s="399"/>
      <c r="O18" s="399" t="s">
        <v>83</v>
      </c>
      <c r="P18" s="399"/>
      <c r="Q18" s="399"/>
      <c r="R18" s="399"/>
      <c r="S18" s="399"/>
      <c r="T18" s="399" t="s">
        <v>84</v>
      </c>
      <c r="U18" s="399"/>
      <c r="V18" s="399"/>
      <c r="W18" s="399"/>
      <c r="X18" s="399"/>
      <c r="Y18" s="399" t="s">
        <v>85</v>
      </c>
      <c r="Z18" s="399"/>
      <c r="AA18" s="399"/>
      <c r="AB18" s="399"/>
      <c r="AC18" s="399"/>
      <c r="AD18" s="399" t="s">
        <v>86</v>
      </c>
      <c r="AE18" s="399"/>
      <c r="AF18" s="399"/>
      <c r="AG18" s="399"/>
      <c r="AH18" s="399"/>
    </row>
    <row r="19" spans="1:34" ht="76.5" customHeight="1" x14ac:dyDescent="0.25">
      <c r="A19" s="402"/>
      <c r="B19" s="406"/>
      <c r="C19" s="406"/>
      <c r="D19" s="402"/>
      <c r="E19" s="48" t="s">
        <v>2</v>
      </c>
      <c r="F19" s="48" t="s">
        <v>3</v>
      </c>
      <c r="G19" s="172" t="s">
        <v>55</v>
      </c>
      <c r="H19" s="48" t="s">
        <v>1</v>
      </c>
      <c r="I19" s="48" t="s">
        <v>13</v>
      </c>
      <c r="J19" s="48" t="s">
        <v>2</v>
      </c>
      <c r="K19" s="48" t="s">
        <v>3</v>
      </c>
      <c r="L19" s="172" t="s">
        <v>55</v>
      </c>
      <c r="M19" s="48" t="s">
        <v>1</v>
      </c>
      <c r="N19" s="48" t="s">
        <v>13</v>
      </c>
      <c r="O19" s="48" t="s">
        <v>2</v>
      </c>
      <c r="P19" s="48" t="s">
        <v>3</v>
      </c>
      <c r="Q19" s="172" t="s">
        <v>55</v>
      </c>
      <c r="R19" s="48" t="s">
        <v>1</v>
      </c>
      <c r="S19" s="48" t="s">
        <v>13</v>
      </c>
      <c r="T19" s="48" t="s">
        <v>2</v>
      </c>
      <c r="U19" s="48" t="s">
        <v>3</v>
      </c>
      <c r="V19" s="172" t="s">
        <v>55</v>
      </c>
      <c r="W19" s="48" t="s">
        <v>1</v>
      </c>
      <c r="X19" s="48" t="s">
        <v>13</v>
      </c>
      <c r="Y19" s="48" t="s">
        <v>2</v>
      </c>
      <c r="Z19" s="48" t="s">
        <v>3</v>
      </c>
      <c r="AA19" s="172" t="s">
        <v>55</v>
      </c>
      <c r="AB19" s="48" t="s">
        <v>1</v>
      </c>
      <c r="AC19" s="48" t="s">
        <v>13</v>
      </c>
      <c r="AD19" s="48" t="s">
        <v>2</v>
      </c>
      <c r="AE19" s="48" t="s">
        <v>3</v>
      </c>
      <c r="AF19" s="172" t="s">
        <v>55</v>
      </c>
      <c r="AG19" s="48" t="s">
        <v>1</v>
      </c>
      <c r="AH19" s="48" t="s">
        <v>13</v>
      </c>
    </row>
    <row r="20" spans="1:34" x14ac:dyDescent="0.25">
      <c r="A20" s="195">
        <v>1</v>
      </c>
      <c r="B20" s="195">
        <v>2</v>
      </c>
      <c r="C20" s="195">
        <v>3</v>
      </c>
      <c r="D20" s="195">
        <v>4</v>
      </c>
      <c r="E20" s="195" t="s">
        <v>92</v>
      </c>
      <c r="F20" s="195" t="s">
        <v>93</v>
      </c>
      <c r="G20" s="195" t="s">
        <v>94</v>
      </c>
      <c r="H20" s="195" t="s">
        <v>95</v>
      </c>
      <c r="I20" s="195" t="s">
        <v>96</v>
      </c>
      <c r="J20" s="195" t="s">
        <v>127</v>
      </c>
      <c r="K20" s="195" t="s">
        <v>128</v>
      </c>
      <c r="L20" s="195" t="s">
        <v>129</v>
      </c>
      <c r="M20" s="195" t="s">
        <v>130</v>
      </c>
      <c r="N20" s="195" t="s">
        <v>131</v>
      </c>
      <c r="O20" s="195" t="s">
        <v>168</v>
      </c>
      <c r="P20" s="195" t="s">
        <v>169</v>
      </c>
      <c r="Q20" s="195" t="s">
        <v>170</v>
      </c>
      <c r="R20" s="195" t="s">
        <v>171</v>
      </c>
      <c r="S20" s="195" t="s">
        <v>254</v>
      </c>
      <c r="T20" s="195" t="s">
        <v>885</v>
      </c>
      <c r="U20" s="195" t="s">
        <v>886</v>
      </c>
      <c r="V20" s="195" t="s">
        <v>887</v>
      </c>
      <c r="W20" s="195" t="s">
        <v>888</v>
      </c>
      <c r="X20" s="195" t="s">
        <v>889</v>
      </c>
      <c r="Y20" s="195" t="s">
        <v>890</v>
      </c>
      <c r="Z20" s="195" t="s">
        <v>891</v>
      </c>
      <c r="AA20" s="195" t="s">
        <v>892</v>
      </c>
      <c r="AB20" s="195" t="s">
        <v>893</v>
      </c>
      <c r="AC20" s="195" t="s">
        <v>894</v>
      </c>
      <c r="AD20" s="195" t="s">
        <v>895</v>
      </c>
      <c r="AE20" s="195" t="s">
        <v>896</v>
      </c>
      <c r="AF20" s="195" t="s">
        <v>897</v>
      </c>
      <c r="AG20" s="195" t="s">
        <v>898</v>
      </c>
      <c r="AH20" s="195" t="s">
        <v>899</v>
      </c>
    </row>
    <row r="21" spans="1:34" ht="47.25" x14ac:dyDescent="0.25">
      <c r="A21" s="265"/>
      <c r="B21" s="266" t="s">
        <v>179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67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7" t="s">
        <v>968</v>
      </c>
      <c r="Y21" s="267" t="s">
        <v>968</v>
      </c>
      <c r="Z21" s="267" t="s">
        <v>968</v>
      </c>
      <c r="AA21" s="267" t="s">
        <v>968</v>
      </c>
      <c r="AB21" s="267" t="s">
        <v>968</v>
      </c>
      <c r="AC21" s="267" t="s">
        <v>968</v>
      </c>
      <c r="AD21" s="267" t="s">
        <v>968</v>
      </c>
      <c r="AE21" s="267" t="s">
        <v>968</v>
      </c>
      <c r="AF21" s="267" t="s">
        <v>968</v>
      </c>
      <c r="AG21" s="267" t="s">
        <v>968</v>
      </c>
      <c r="AH21" s="267" t="s">
        <v>968</v>
      </c>
    </row>
    <row r="22" spans="1:34" ht="31.5" x14ac:dyDescent="0.25">
      <c r="A22" s="265" t="s">
        <v>969</v>
      </c>
      <c r="B22" s="266" t="s">
        <v>970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7" t="s">
        <v>968</v>
      </c>
      <c r="Y22" s="267" t="s">
        <v>968</v>
      </c>
      <c r="Z22" s="267" t="s">
        <v>968</v>
      </c>
      <c r="AA22" s="267" t="s">
        <v>968</v>
      </c>
      <c r="AB22" s="267" t="s">
        <v>968</v>
      </c>
      <c r="AC22" s="267" t="s">
        <v>968</v>
      </c>
      <c r="AD22" s="267" t="s">
        <v>968</v>
      </c>
      <c r="AE22" s="267" t="s">
        <v>968</v>
      </c>
      <c r="AF22" s="267" t="s">
        <v>968</v>
      </c>
      <c r="AG22" s="267" t="s">
        <v>968</v>
      </c>
      <c r="AH22" s="267" t="s">
        <v>968</v>
      </c>
    </row>
    <row r="23" spans="1:34" ht="63" x14ac:dyDescent="0.25">
      <c r="A23" s="265" t="s">
        <v>971</v>
      </c>
      <c r="B23" s="266" t="s">
        <v>972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7" t="s">
        <v>968</v>
      </c>
      <c r="Y23" s="267" t="s">
        <v>968</v>
      </c>
      <c r="Z23" s="267" t="s">
        <v>968</v>
      </c>
      <c r="AA23" s="267" t="s">
        <v>968</v>
      </c>
      <c r="AB23" s="267" t="s">
        <v>968</v>
      </c>
      <c r="AC23" s="267" t="s">
        <v>968</v>
      </c>
      <c r="AD23" s="267" t="s">
        <v>968</v>
      </c>
      <c r="AE23" s="267" t="s">
        <v>968</v>
      </c>
      <c r="AF23" s="267" t="s">
        <v>968</v>
      </c>
      <c r="AG23" s="267" t="s">
        <v>968</v>
      </c>
      <c r="AH23" s="267" t="s">
        <v>968</v>
      </c>
    </row>
    <row r="24" spans="1:34" ht="94.5" x14ac:dyDescent="0.25">
      <c r="A24" s="265" t="s">
        <v>973</v>
      </c>
      <c r="B24" s="266" t="s">
        <v>974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7" t="s">
        <v>968</v>
      </c>
      <c r="Y24" s="267" t="s">
        <v>968</v>
      </c>
      <c r="Z24" s="267" t="s">
        <v>968</v>
      </c>
      <c r="AA24" s="267" t="s">
        <v>968</v>
      </c>
      <c r="AB24" s="267" t="s">
        <v>968</v>
      </c>
      <c r="AC24" s="267" t="s">
        <v>968</v>
      </c>
      <c r="AD24" s="267" t="s">
        <v>968</v>
      </c>
      <c r="AE24" s="267" t="s">
        <v>968</v>
      </c>
      <c r="AF24" s="267" t="s">
        <v>968</v>
      </c>
      <c r="AG24" s="267" t="s">
        <v>968</v>
      </c>
      <c r="AH24" s="267" t="s">
        <v>968</v>
      </c>
    </row>
    <row r="25" spans="1:34" ht="63" x14ac:dyDescent="0.25">
      <c r="A25" s="265" t="s">
        <v>975</v>
      </c>
      <c r="B25" s="266" t="s">
        <v>976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7" t="s">
        <v>968</v>
      </c>
      <c r="Y25" s="267" t="s">
        <v>968</v>
      </c>
      <c r="Z25" s="267" t="s">
        <v>968</v>
      </c>
      <c r="AA25" s="267" t="s">
        <v>968</v>
      </c>
      <c r="AB25" s="267" t="s">
        <v>968</v>
      </c>
      <c r="AC25" s="267" t="s">
        <v>968</v>
      </c>
      <c r="AD25" s="267" t="s">
        <v>968</v>
      </c>
      <c r="AE25" s="267" t="s">
        <v>968</v>
      </c>
      <c r="AF25" s="267" t="s">
        <v>968</v>
      </c>
      <c r="AG25" s="267" t="s">
        <v>968</v>
      </c>
      <c r="AH25" s="267" t="s">
        <v>968</v>
      </c>
    </row>
    <row r="26" spans="1:34" ht="78.75" x14ac:dyDescent="0.25">
      <c r="A26" s="265" t="s">
        <v>977</v>
      </c>
      <c r="B26" s="266" t="s">
        <v>978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7" t="s">
        <v>968</v>
      </c>
      <c r="Y26" s="267" t="s">
        <v>968</v>
      </c>
      <c r="Z26" s="267" t="s">
        <v>968</v>
      </c>
      <c r="AA26" s="267" t="s">
        <v>968</v>
      </c>
      <c r="AB26" s="267" t="s">
        <v>968</v>
      </c>
      <c r="AC26" s="267" t="s">
        <v>968</v>
      </c>
      <c r="AD26" s="267" t="s">
        <v>968</v>
      </c>
      <c r="AE26" s="267" t="s">
        <v>968</v>
      </c>
      <c r="AF26" s="267" t="s">
        <v>968</v>
      </c>
      <c r="AG26" s="267" t="s">
        <v>968</v>
      </c>
      <c r="AH26" s="267" t="s">
        <v>968</v>
      </c>
    </row>
    <row r="27" spans="1:34" ht="31.5" x14ac:dyDescent="0.25">
      <c r="A27" s="265" t="s">
        <v>979</v>
      </c>
      <c r="B27" s="268" t="s">
        <v>980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67" t="s">
        <v>968</v>
      </c>
      <c r="X27" s="267" t="s">
        <v>968</v>
      </c>
      <c r="Y27" s="267" t="s">
        <v>968</v>
      </c>
      <c r="Z27" s="267" t="s">
        <v>968</v>
      </c>
      <c r="AA27" s="267" t="s">
        <v>968</v>
      </c>
      <c r="AB27" s="267" t="s">
        <v>968</v>
      </c>
      <c r="AC27" s="267" t="s">
        <v>968</v>
      </c>
      <c r="AD27" s="267" t="s">
        <v>968</v>
      </c>
      <c r="AE27" s="267" t="s">
        <v>968</v>
      </c>
      <c r="AF27" s="267" t="s">
        <v>968</v>
      </c>
      <c r="AG27" s="267" t="s">
        <v>968</v>
      </c>
      <c r="AH27" s="267" t="s">
        <v>968</v>
      </c>
    </row>
    <row r="28" spans="1:34" x14ac:dyDescent="0.25">
      <c r="A28" s="265" t="s">
        <v>981</v>
      </c>
      <c r="B28" s="266" t="s">
        <v>982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7" t="s">
        <v>968</v>
      </c>
      <c r="Y28" s="267" t="s">
        <v>968</v>
      </c>
      <c r="Z28" s="267" t="s">
        <v>968</v>
      </c>
      <c r="AA28" s="267" t="s">
        <v>968</v>
      </c>
      <c r="AB28" s="267" t="s">
        <v>968</v>
      </c>
      <c r="AC28" s="267" t="s">
        <v>968</v>
      </c>
      <c r="AD28" s="267" t="s">
        <v>968</v>
      </c>
      <c r="AE28" s="267" t="s">
        <v>968</v>
      </c>
      <c r="AF28" s="267" t="s">
        <v>968</v>
      </c>
      <c r="AG28" s="267" t="s">
        <v>968</v>
      </c>
      <c r="AH28" s="267" t="s">
        <v>968</v>
      </c>
    </row>
    <row r="29" spans="1:34" ht="47.25" x14ac:dyDescent="0.25">
      <c r="A29" s="265" t="s">
        <v>185</v>
      </c>
      <c r="B29" s="266" t="s">
        <v>983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7" t="s">
        <v>968</v>
      </c>
      <c r="Y29" s="267" t="s">
        <v>968</v>
      </c>
      <c r="Z29" s="267" t="s">
        <v>968</v>
      </c>
      <c r="AA29" s="267" t="s">
        <v>968</v>
      </c>
      <c r="AB29" s="267" t="s">
        <v>968</v>
      </c>
      <c r="AC29" s="267" t="s">
        <v>968</v>
      </c>
      <c r="AD29" s="267" t="s">
        <v>968</v>
      </c>
      <c r="AE29" s="267" t="s">
        <v>968</v>
      </c>
      <c r="AF29" s="267" t="s">
        <v>968</v>
      </c>
      <c r="AG29" s="267" t="s">
        <v>968</v>
      </c>
      <c r="AH29" s="267" t="s">
        <v>968</v>
      </c>
    </row>
    <row r="30" spans="1:34" ht="78.75" x14ac:dyDescent="0.25">
      <c r="A30" s="265" t="s">
        <v>187</v>
      </c>
      <c r="B30" s="266" t="s">
        <v>984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7" t="s">
        <v>968</v>
      </c>
      <c r="Y30" s="267" t="s">
        <v>968</v>
      </c>
      <c r="Z30" s="267" t="s">
        <v>968</v>
      </c>
      <c r="AA30" s="267" t="s">
        <v>968</v>
      </c>
      <c r="AB30" s="267" t="s">
        <v>968</v>
      </c>
      <c r="AC30" s="267" t="s">
        <v>968</v>
      </c>
      <c r="AD30" s="267" t="s">
        <v>968</v>
      </c>
      <c r="AE30" s="267" t="s">
        <v>968</v>
      </c>
      <c r="AF30" s="267" t="s">
        <v>968</v>
      </c>
      <c r="AG30" s="267" t="s">
        <v>968</v>
      </c>
      <c r="AH30" s="267" t="s">
        <v>968</v>
      </c>
    </row>
    <row r="31" spans="1:34" ht="78.75" x14ac:dyDescent="0.25">
      <c r="A31" s="265" t="s">
        <v>200</v>
      </c>
      <c r="B31" s="266" t="s">
        <v>985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7" t="s">
        <v>968</v>
      </c>
      <c r="Y31" s="267" t="s">
        <v>968</v>
      </c>
      <c r="Z31" s="267" t="s">
        <v>968</v>
      </c>
      <c r="AA31" s="267" t="s">
        <v>968</v>
      </c>
      <c r="AB31" s="267" t="s">
        <v>968</v>
      </c>
      <c r="AC31" s="267" t="s">
        <v>968</v>
      </c>
      <c r="AD31" s="267" t="s">
        <v>968</v>
      </c>
      <c r="AE31" s="267" t="s">
        <v>968</v>
      </c>
      <c r="AF31" s="267" t="s">
        <v>968</v>
      </c>
      <c r="AG31" s="267" t="s">
        <v>968</v>
      </c>
      <c r="AH31" s="267" t="s">
        <v>968</v>
      </c>
    </row>
    <row r="32" spans="1:34" ht="78.75" x14ac:dyDescent="0.25">
      <c r="A32" s="265" t="s">
        <v>201</v>
      </c>
      <c r="B32" s="266" t="s">
        <v>986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7" t="s">
        <v>968</v>
      </c>
      <c r="Y32" s="267" t="s">
        <v>968</v>
      </c>
      <c r="Z32" s="267" t="s">
        <v>968</v>
      </c>
      <c r="AA32" s="267" t="s">
        <v>968</v>
      </c>
      <c r="AB32" s="267" t="s">
        <v>968</v>
      </c>
      <c r="AC32" s="267" t="s">
        <v>968</v>
      </c>
      <c r="AD32" s="267" t="s">
        <v>968</v>
      </c>
      <c r="AE32" s="267" t="s">
        <v>968</v>
      </c>
      <c r="AF32" s="267" t="s">
        <v>968</v>
      </c>
      <c r="AG32" s="267" t="s">
        <v>968</v>
      </c>
      <c r="AH32" s="267" t="s">
        <v>968</v>
      </c>
    </row>
    <row r="33" spans="1:34" ht="173.25" x14ac:dyDescent="0.25">
      <c r="A33" s="265" t="s">
        <v>987</v>
      </c>
      <c r="B33" s="266" t="s">
        <v>988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7" t="s">
        <v>968</v>
      </c>
      <c r="Y33" s="267" t="s">
        <v>968</v>
      </c>
      <c r="Z33" s="267" t="s">
        <v>968</v>
      </c>
      <c r="AA33" s="267" t="s">
        <v>968</v>
      </c>
      <c r="AB33" s="267" t="s">
        <v>968</v>
      </c>
      <c r="AC33" s="267" t="s">
        <v>968</v>
      </c>
      <c r="AD33" s="267" t="s">
        <v>968</v>
      </c>
      <c r="AE33" s="267" t="s">
        <v>968</v>
      </c>
      <c r="AF33" s="267" t="s">
        <v>968</v>
      </c>
      <c r="AG33" s="267" t="s">
        <v>968</v>
      </c>
      <c r="AH33" s="267" t="s">
        <v>968</v>
      </c>
    </row>
    <row r="34" spans="1:34" ht="78.75" x14ac:dyDescent="0.25">
      <c r="A34" s="265" t="s">
        <v>203</v>
      </c>
      <c r="B34" s="266" t="s">
        <v>989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7" t="s">
        <v>968</v>
      </c>
      <c r="Y34" s="267" t="s">
        <v>968</v>
      </c>
      <c r="Z34" s="267" t="s">
        <v>968</v>
      </c>
      <c r="AA34" s="267" t="s">
        <v>968</v>
      </c>
      <c r="AB34" s="267" t="s">
        <v>968</v>
      </c>
      <c r="AC34" s="267" t="s">
        <v>968</v>
      </c>
      <c r="AD34" s="267" t="s">
        <v>968</v>
      </c>
      <c r="AE34" s="267" t="s">
        <v>968</v>
      </c>
      <c r="AF34" s="267" t="s">
        <v>968</v>
      </c>
      <c r="AG34" s="267" t="s">
        <v>968</v>
      </c>
      <c r="AH34" s="267" t="s">
        <v>968</v>
      </c>
    </row>
    <row r="35" spans="1:34" ht="141.75" x14ac:dyDescent="0.25">
      <c r="A35" s="265" t="s">
        <v>204</v>
      </c>
      <c r="B35" s="266" t="s">
        <v>990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7" t="s">
        <v>968</v>
      </c>
      <c r="Y35" s="267" t="s">
        <v>968</v>
      </c>
      <c r="Z35" s="267" t="s">
        <v>968</v>
      </c>
      <c r="AA35" s="267" t="s">
        <v>968</v>
      </c>
      <c r="AB35" s="267" t="s">
        <v>968</v>
      </c>
      <c r="AC35" s="267" t="s">
        <v>968</v>
      </c>
      <c r="AD35" s="267" t="s">
        <v>968</v>
      </c>
      <c r="AE35" s="267" t="s">
        <v>968</v>
      </c>
      <c r="AF35" s="267" t="s">
        <v>968</v>
      </c>
      <c r="AG35" s="267" t="s">
        <v>968</v>
      </c>
      <c r="AH35" s="267" t="s">
        <v>968</v>
      </c>
    </row>
    <row r="36" spans="1:34" ht="94.5" x14ac:dyDescent="0.25">
      <c r="A36" s="265" t="s">
        <v>214</v>
      </c>
      <c r="B36" s="266" t="s">
        <v>992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7" t="s">
        <v>968</v>
      </c>
      <c r="Y36" s="267" t="s">
        <v>968</v>
      </c>
      <c r="Z36" s="267" t="s">
        <v>968</v>
      </c>
      <c r="AA36" s="267" t="s">
        <v>968</v>
      </c>
      <c r="AB36" s="267" t="s">
        <v>968</v>
      </c>
      <c r="AC36" s="267" t="s">
        <v>968</v>
      </c>
      <c r="AD36" s="267" t="s">
        <v>968</v>
      </c>
      <c r="AE36" s="267" t="s">
        <v>968</v>
      </c>
      <c r="AF36" s="267" t="s">
        <v>968</v>
      </c>
      <c r="AG36" s="267" t="s">
        <v>968</v>
      </c>
      <c r="AH36" s="267" t="s">
        <v>968</v>
      </c>
    </row>
    <row r="37" spans="1:34" ht="63" x14ac:dyDescent="0.25">
      <c r="A37" s="265" t="s">
        <v>215</v>
      </c>
      <c r="B37" s="266" t="s">
        <v>993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7" t="s">
        <v>968</v>
      </c>
      <c r="Y37" s="267" t="s">
        <v>968</v>
      </c>
      <c r="Z37" s="267" t="s">
        <v>968</v>
      </c>
      <c r="AA37" s="267" t="s">
        <v>968</v>
      </c>
      <c r="AB37" s="267" t="s">
        <v>968</v>
      </c>
      <c r="AC37" s="267" t="s">
        <v>968</v>
      </c>
      <c r="AD37" s="267" t="s">
        <v>968</v>
      </c>
      <c r="AE37" s="267" t="s">
        <v>968</v>
      </c>
      <c r="AF37" s="267" t="s">
        <v>968</v>
      </c>
      <c r="AG37" s="267" t="s">
        <v>968</v>
      </c>
      <c r="AH37" s="267" t="s">
        <v>968</v>
      </c>
    </row>
    <row r="38" spans="1:34" ht="110.25" x14ac:dyDescent="0.25">
      <c r="A38" s="265" t="s">
        <v>994</v>
      </c>
      <c r="B38" s="266" t="s">
        <v>995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7" t="s">
        <v>968</v>
      </c>
      <c r="Y38" s="267" t="s">
        <v>968</v>
      </c>
      <c r="Z38" s="267" t="s">
        <v>968</v>
      </c>
      <c r="AA38" s="267" t="s">
        <v>968</v>
      </c>
      <c r="AB38" s="267" t="s">
        <v>968</v>
      </c>
      <c r="AC38" s="267" t="s">
        <v>968</v>
      </c>
      <c r="AD38" s="267" t="s">
        <v>968</v>
      </c>
      <c r="AE38" s="267" t="s">
        <v>968</v>
      </c>
      <c r="AF38" s="267" t="s">
        <v>968</v>
      </c>
      <c r="AG38" s="267" t="s">
        <v>968</v>
      </c>
      <c r="AH38" s="267" t="s">
        <v>968</v>
      </c>
    </row>
    <row r="39" spans="1:34" ht="110.25" x14ac:dyDescent="0.25">
      <c r="A39" s="265" t="s">
        <v>226</v>
      </c>
      <c r="B39" s="266" t="s">
        <v>1000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7" t="s">
        <v>968</v>
      </c>
      <c r="Y39" s="267" t="s">
        <v>968</v>
      </c>
      <c r="Z39" s="267" t="s">
        <v>968</v>
      </c>
      <c r="AA39" s="267" t="s">
        <v>968</v>
      </c>
      <c r="AB39" s="267" t="s">
        <v>968</v>
      </c>
      <c r="AC39" s="267" t="s">
        <v>968</v>
      </c>
      <c r="AD39" s="267" t="s">
        <v>968</v>
      </c>
      <c r="AE39" s="267" t="s">
        <v>968</v>
      </c>
      <c r="AF39" s="267" t="s">
        <v>968</v>
      </c>
      <c r="AG39" s="267" t="s">
        <v>968</v>
      </c>
      <c r="AH39" s="267" t="s">
        <v>968</v>
      </c>
    </row>
    <row r="40" spans="1:34" ht="110.25" x14ac:dyDescent="0.25">
      <c r="A40" s="265" t="s">
        <v>1001</v>
      </c>
      <c r="B40" s="266" t="s">
        <v>1002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7" t="s">
        <v>968</v>
      </c>
      <c r="Y40" s="267" t="s">
        <v>968</v>
      </c>
      <c r="Z40" s="267" t="s">
        <v>968</v>
      </c>
      <c r="AA40" s="267" t="s">
        <v>968</v>
      </c>
      <c r="AB40" s="267" t="s">
        <v>968</v>
      </c>
      <c r="AC40" s="267" t="s">
        <v>968</v>
      </c>
      <c r="AD40" s="267" t="s">
        <v>968</v>
      </c>
      <c r="AE40" s="267" t="s">
        <v>968</v>
      </c>
      <c r="AF40" s="267" t="s">
        <v>968</v>
      </c>
      <c r="AG40" s="267" t="s">
        <v>968</v>
      </c>
      <c r="AH40" s="267" t="s">
        <v>968</v>
      </c>
    </row>
    <row r="41" spans="1:34" ht="110.25" x14ac:dyDescent="0.25">
      <c r="A41" s="265" t="s">
        <v>1003</v>
      </c>
      <c r="B41" s="266" t="s">
        <v>1004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7" t="s">
        <v>968</v>
      </c>
      <c r="Y41" s="267" t="s">
        <v>968</v>
      </c>
      <c r="Z41" s="267" t="s">
        <v>968</v>
      </c>
      <c r="AA41" s="267" t="s">
        <v>968</v>
      </c>
      <c r="AB41" s="267" t="s">
        <v>968</v>
      </c>
      <c r="AC41" s="267" t="s">
        <v>968</v>
      </c>
      <c r="AD41" s="267" t="s">
        <v>968</v>
      </c>
      <c r="AE41" s="267" t="s">
        <v>968</v>
      </c>
      <c r="AF41" s="267" t="s">
        <v>968</v>
      </c>
      <c r="AG41" s="267" t="s">
        <v>968</v>
      </c>
      <c r="AH41" s="267" t="s">
        <v>968</v>
      </c>
    </row>
    <row r="42" spans="1:34" ht="78.75" x14ac:dyDescent="0.25">
      <c r="A42" s="265" t="s">
        <v>227</v>
      </c>
      <c r="B42" s="266" t="s">
        <v>1005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7" t="s">
        <v>968</v>
      </c>
      <c r="Y42" s="267" t="s">
        <v>968</v>
      </c>
      <c r="Z42" s="267" t="s">
        <v>968</v>
      </c>
      <c r="AA42" s="267" t="s">
        <v>968</v>
      </c>
      <c r="AB42" s="267" t="s">
        <v>968</v>
      </c>
      <c r="AC42" s="267" t="s">
        <v>968</v>
      </c>
      <c r="AD42" s="267" t="s">
        <v>968</v>
      </c>
      <c r="AE42" s="267" t="s">
        <v>968</v>
      </c>
      <c r="AF42" s="267" t="s">
        <v>968</v>
      </c>
      <c r="AG42" s="267" t="s">
        <v>968</v>
      </c>
      <c r="AH42" s="267" t="s">
        <v>968</v>
      </c>
    </row>
    <row r="43" spans="1:34" ht="94.5" x14ac:dyDescent="0.25">
      <c r="A43" s="265" t="s">
        <v>297</v>
      </c>
      <c r="B43" s="266" t="s">
        <v>1006</v>
      </c>
      <c r="C43" s="267" t="s">
        <v>968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7" t="s">
        <v>968</v>
      </c>
      <c r="Y43" s="267" t="s">
        <v>968</v>
      </c>
      <c r="Z43" s="267" t="s">
        <v>968</v>
      </c>
      <c r="AA43" s="267" t="s">
        <v>968</v>
      </c>
      <c r="AB43" s="267" t="s">
        <v>968</v>
      </c>
      <c r="AC43" s="267" t="s">
        <v>968</v>
      </c>
      <c r="AD43" s="267" t="s">
        <v>968</v>
      </c>
      <c r="AE43" s="267" t="s">
        <v>968</v>
      </c>
      <c r="AF43" s="267" t="s">
        <v>968</v>
      </c>
      <c r="AG43" s="267" t="s">
        <v>968</v>
      </c>
      <c r="AH43" s="267" t="s">
        <v>968</v>
      </c>
    </row>
    <row r="44" spans="1:34" ht="47.25" x14ac:dyDescent="0.25">
      <c r="A44" s="265" t="s">
        <v>299</v>
      </c>
      <c r="B44" s="268" t="s">
        <v>1007</v>
      </c>
      <c r="C44" s="267"/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67" t="s">
        <v>968</v>
      </c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7" t="s">
        <v>968</v>
      </c>
      <c r="Y44" s="267" t="s">
        <v>968</v>
      </c>
      <c r="Z44" s="267" t="s">
        <v>968</v>
      </c>
      <c r="AA44" s="267" t="s">
        <v>968</v>
      </c>
      <c r="AB44" s="267" t="s">
        <v>968</v>
      </c>
      <c r="AC44" s="267" t="s">
        <v>968</v>
      </c>
      <c r="AD44" s="267" t="s">
        <v>968</v>
      </c>
      <c r="AE44" s="267" t="s">
        <v>968</v>
      </c>
      <c r="AF44" s="267" t="s">
        <v>968</v>
      </c>
      <c r="AG44" s="267" t="s">
        <v>968</v>
      </c>
      <c r="AH44" s="267" t="s">
        <v>968</v>
      </c>
    </row>
    <row r="45" spans="1:34" ht="110.25" x14ac:dyDescent="0.25">
      <c r="A45" s="265" t="s">
        <v>1008</v>
      </c>
      <c r="B45" s="266" t="s">
        <v>1009</v>
      </c>
      <c r="C45" s="267" t="s">
        <v>1010</v>
      </c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67" t="s">
        <v>968</v>
      </c>
      <c r="L45" s="267" t="s">
        <v>968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7" t="s">
        <v>968</v>
      </c>
      <c r="Y45" s="267" t="s">
        <v>968</v>
      </c>
      <c r="Z45" s="267" t="s">
        <v>968</v>
      </c>
      <c r="AA45" s="267" t="s">
        <v>968</v>
      </c>
      <c r="AB45" s="267" t="s">
        <v>968</v>
      </c>
      <c r="AC45" s="267" t="s">
        <v>968</v>
      </c>
      <c r="AD45" s="267" t="s">
        <v>968</v>
      </c>
      <c r="AE45" s="267" t="s">
        <v>968</v>
      </c>
      <c r="AF45" s="267" t="s">
        <v>968</v>
      </c>
      <c r="AG45" s="267" t="s">
        <v>968</v>
      </c>
      <c r="AH45" s="267" t="s">
        <v>968</v>
      </c>
    </row>
    <row r="46" spans="1:34" ht="78.75" x14ac:dyDescent="0.25">
      <c r="A46" s="265" t="s">
        <v>1011</v>
      </c>
      <c r="B46" s="266" t="s">
        <v>1012</v>
      </c>
      <c r="C46" s="267" t="s">
        <v>1013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67" t="s">
        <v>968</v>
      </c>
      <c r="L46" s="267" t="s">
        <v>968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7" t="s">
        <v>968</v>
      </c>
      <c r="Y46" s="267" t="s">
        <v>968</v>
      </c>
      <c r="Z46" s="267" t="s">
        <v>968</v>
      </c>
      <c r="AA46" s="267" t="s">
        <v>968</v>
      </c>
      <c r="AB46" s="267" t="s">
        <v>968</v>
      </c>
      <c r="AC46" s="267" t="s">
        <v>968</v>
      </c>
      <c r="AD46" s="267" t="s">
        <v>968</v>
      </c>
      <c r="AE46" s="267" t="s">
        <v>968</v>
      </c>
      <c r="AF46" s="267" t="s">
        <v>968</v>
      </c>
      <c r="AG46" s="267" t="s">
        <v>968</v>
      </c>
      <c r="AH46" s="267" t="s">
        <v>968</v>
      </c>
    </row>
    <row r="47" spans="1:34" ht="63" x14ac:dyDescent="0.25">
      <c r="A47" s="265" t="s">
        <v>1014</v>
      </c>
      <c r="B47" s="266" t="s">
        <v>1015</v>
      </c>
      <c r="C47" s="267" t="s">
        <v>1016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67" t="s">
        <v>968</v>
      </c>
      <c r="L47" s="267" t="s">
        <v>968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7" t="s">
        <v>968</v>
      </c>
      <c r="Y47" s="267" t="s">
        <v>968</v>
      </c>
      <c r="Z47" s="267" t="s">
        <v>968</v>
      </c>
      <c r="AA47" s="267" t="s">
        <v>968</v>
      </c>
      <c r="AB47" s="267" t="s">
        <v>968</v>
      </c>
      <c r="AC47" s="267" t="s">
        <v>968</v>
      </c>
      <c r="AD47" s="267" t="s">
        <v>968</v>
      </c>
      <c r="AE47" s="267" t="s">
        <v>968</v>
      </c>
      <c r="AF47" s="267" t="s">
        <v>968</v>
      </c>
      <c r="AG47" s="267" t="s">
        <v>968</v>
      </c>
      <c r="AH47" s="267" t="s">
        <v>968</v>
      </c>
    </row>
    <row r="48" spans="1:34" ht="63" x14ac:dyDescent="0.25">
      <c r="A48" s="265" t="s">
        <v>1017</v>
      </c>
      <c r="B48" s="266" t="s">
        <v>1018</v>
      </c>
      <c r="C48" s="267" t="s">
        <v>1019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67" t="s">
        <v>968</v>
      </c>
      <c r="L48" s="267" t="s">
        <v>968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7" t="s">
        <v>968</v>
      </c>
      <c r="Y48" s="267" t="s">
        <v>968</v>
      </c>
      <c r="Z48" s="267" t="s">
        <v>968</v>
      </c>
      <c r="AA48" s="267" t="s">
        <v>968</v>
      </c>
      <c r="AB48" s="267" t="s">
        <v>968</v>
      </c>
      <c r="AC48" s="267" t="s">
        <v>968</v>
      </c>
      <c r="AD48" s="267" t="s">
        <v>968</v>
      </c>
      <c r="AE48" s="267" t="s">
        <v>968</v>
      </c>
      <c r="AF48" s="267" t="s">
        <v>968</v>
      </c>
      <c r="AG48" s="267" t="s">
        <v>968</v>
      </c>
      <c r="AH48" s="267" t="s">
        <v>968</v>
      </c>
    </row>
    <row r="49" spans="1:34" ht="63" x14ac:dyDescent="0.25">
      <c r="A49" s="265" t="s">
        <v>1020</v>
      </c>
      <c r="B49" s="266" t="s">
        <v>1021</v>
      </c>
      <c r="C49" s="267" t="s">
        <v>1022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67" t="s">
        <v>968</v>
      </c>
      <c r="L49" s="267" t="s">
        <v>968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7" t="s">
        <v>968</v>
      </c>
      <c r="Y49" s="267" t="s">
        <v>968</v>
      </c>
      <c r="Z49" s="267" t="s">
        <v>968</v>
      </c>
      <c r="AA49" s="267" t="s">
        <v>968</v>
      </c>
      <c r="AB49" s="267" t="s">
        <v>968</v>
      </c>
      <c r="AC49" s="267" t="s">
        <v>968</v>
      </c>
      <c r="AD49" s="267" t="s">
        <v>968</v>
      </c>
      <c r="AE49" s="267" t="s">
        <v>968</v>
      </c>
      <c r="AF49" s="267" t="s">
        <v>968</v>
      </c>
      <c r="AG49" s="267" t="s">
        <v>968</v>
      </c>
      <c r="AH49" s="267" t="s">
        <v>968</v>
      </c>
    </row>
    <row r="50" spans="1:34" ht="31.5" x14ac:dyDescent="0.25">
      <c r="A50" s="265" t="s">
        <v>1023</v>
      </c>
      <c r="B50" s="269" t="s">
        <v>1024</v>
      </c>
      <c r="C50" s="267" t="s">
        <v>1025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67" t="s">
        <v>968</v>
      </c>
      <c r="L50" s="267" t="s">
        <v>968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7" t="s">
        <v>968</v>
      </c>
      <c r="Y50" s="267" t="s">
        <v>968</v>
      </c>
      <c r="Z50" s="267" t="s">
        <v>968</v>
      </c>
      <c r="AA50" s="267" t="s">
        <v>968</v>
      </c>
      <c r="AB50" s="267" t="s">
        <v>968</v>
      </c>
      <c r="AC50" s="267" t="s">
        <v>968</v>
      </c>
      <c r="AD50" s="267" t="s">
        <v>968</v>
      </c>
      <c r="AE50" s="267" t="s">
        <v>968</v>
      </c>
      <c r="AF50" s="267" t="s">
        <v>968</v>
      </c>
      <c r="AG50" s="267" t="s">
        <v>968</v>
      </c>
      <c r="AH50" s="267" t="s">
        <v>968</v>
      </c>
    </row>
    <row r="51" spans="1:34" ht="31.5" x14ac:dyDescent="0.25">
      <c r="A51" s="265" t="s">
        <v>1026</v>
      </c>
      <c r="B51" s="269" t="s">
        <v>1027</v>
      </c>
      <c r="C51" s="267" t="s">
        <v>1028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67" t="s">
        <v>968</v>
      </c>
      <c r="L51" s="267" t="s">
        <v>968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7" t="s">
        <v>968</v>
      </c>
      <c r="Y51" s="267" t="s">
        <v>968</v>
      </c>
      <c r="Z51" s="267" t="s">
        <v>968</v>
      </c>
      <c r="AA51" s="267" t="s">
        <v>968</v>
      </c>
      <c r="AB51" s="267" t="s">
        <v>968</v>
      </c>
      <c r="AC51" s="267" t="s">
        <v>968</v>
      </c>
      <c r="AD51" s="267" t="s">
        <v>968</v>
      </c>
      <c r="AE51" s="267" t="s">
        <v>968</v>
      </c>
      <c r="AF51" s="267" t="s">
        <v>968</v>
      </c>
      <c r="AG51" s="267" t="s">
        <v>968</v>
      </c>
      <c r="AH51" s="267" t="s">
        <v>968</v>
      </c>
    </row>
    <row r="52" spans="1:34" ht="63" x14ac:dyDescent="0.25">
      <c r="A52" s="265" t="s">
        <v>1029</v>
      </c>
      <c r="B52" s="266" t="s">
        <v>1030</v>
      </c>
      <c r="C52" s="267" t="s">
        <v>1031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67" t="s">
        <v>968</v>
      </c>
      <c r="L52" s="267" t="s">
        <v>968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7" t="s">
        <v>968</v>
      </c>
      <c r="Y52" s="267" t="s">
        <v>968</v>
      </c>
      <c r="Z52" s="267" t="s">
        <v>968</v>
      </c>
      <c r="AA52" s="267" t="s">
        <v>968</v>
      </c>
      <c r="AB52" s="267" t="s">
        <v>968</v>
      </c>
      <c r="AC52" s="267" t="s">
        <v>968</v>
      </c>
      <c r="AD52" s="267" t="s">
        <v>968</v>
      </c>
      <c r="AE52" s="267" t="s">
        <v>968</v>
      </c>
      <c r="AF52" s="267" t="s">
        <v>968</v>
      </c>
      <c r="AG52" s="267" t="s">
        <v>968</v>
      </c>
      <c r="AH52" s="267" t="s">
        <v>968</v>
      </c>
    </row>
    <row r="53" spans="1:34" ht="31.5" x14ac:dyDescent="0.25">
      <c r="A53" s="265" t="s">
        <v>1032</v>
      </c>
      <c r="B53" s="269" t="s">
        <v>1024</v>
      </c>
      <c r="C53" s="267" t="s">
        <v>1033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67" t="s">
        <v>968</v>
      </c>
      <c r="L53" s="267" t="s">
        <v>968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7" t="s">
        <v>968</v>
      </c>
      <c r="Y53" s="267" t="s">
        <v>968</v>
      </c>
      <c r="Z53" s="267" t="s">
        <v>968</v>
      </c>
      <c r="AA53" s="267" t="s">
        <v>968</v>
      </c>
      <c r="AB53" s="267" t="s">
        <v>968</v>
      </c>
      <c r="AC53" s="267" t="s">
        <v>968</v>
      </c>
      <c r="AD53" s="267" t="s">
        <v>968</v>
      </c>
      <c r="AE53" s="267" t="s">
        <v>968</v>
      </c>
      <c r="AF53" s="267" t="s">
        <v>968</v>
      </c>
      <c r="AG53" s="267" t="s">
        <v>968</v>
      </c>
      <c r="AH53" s="267" t="s">
        <v>968</v>
      </c>
    </row>
    <row r="54" spans="1:34" ht="31.5" x14ac:dyDescent="0.25">
      <c r="A54" s="265" t="s">
        <v>1034</v>
      </c>
      <c r="B54" s="269" t="s">
        <v>1027</v>
      </c>
      <c r="C54" s="267" t="s">
        <v>1035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67" t="s">
        <v>968</v>
      </c>
      <c r="L54" s="267" t="s">
        <v>968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7" t="s">
        <v>968</v>
      </c>
      <c r="Y54" s="267" t="s">
        <v>968</v>
      </c>
      <c r="Z54" s="267" t="s">
        <v>968</v>
      </c>
      <c r="AA54" s="267" t="s">
        <v>968</v>
      </c>
      <c r="AB54" s="267" t="s">
        <v>968</v>
      </c>
      <c r="AC54" s="267" t="s">
        <v>968</v>
      </c>
      <c r="AD54" s="267" t="s">
        <v>968</v>
      </c>
      <c r="AE54" s="267" t="s">
        <v>968</v>
      </c>
      <c r="AF54" s="267" t="s">
        <v>968</v>
      </c>
      <c r="AG54" s="267" t="s">
        <v>968</v>
      </c>
      <c r="AH54" s="267" t="s">
        <v>968</v>
      </c>
    </row>
    <row r="55" spans="1:34" ht="63" x14ac:dyDescent="0.25">
      <c r="A55" s="265" t="s">
        <v>1036</v>
      </c>
      <c r="B55" s="266" t="s">
        <v>1037</v>
      </c>
      <c r="C55" s="267" t="s">
        <v>1038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67" t="s">
        <v>968</v>
      </c>
      <c r="L55" s="267" t="s">
        <v>968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7" t="s">
        <v>968</v>
      </c>
      <c r="Y55" s="267" t="s">
        <v>968</v>
      </c>
      <c r="Z55" s="267" t="s">
        <v>968</v>
      </c>
      <c r="AA55" s="267" t="s">
        <v>968</v>
      </c>
      <c r="AB55" s="267" t="s">
        <v>968</v>
      </c>
      <c r="AC55" s="267" t="s">
        <v>968</v>
      </c>
      <c r="AD55" s="267" t="s">
        <v>968</v>
      </c>
      <c r="AE55" s="267" t="s">
        <v>968</v>
      </c>
      <c r="AF55" s="267" t="s">
        <v>968</v>
      </c>
      <c r="AG55" s="267" t="s">
        <v>968</v>
      </c>
      <c r="AH55" s="267" t="s">
        <v>968</v>
      </c>
    </row>
    <row r="56" spans="1:34" ht="31.5" x14ac:dyDescent="0.25">
      <c r="A56" s="265" t="s">
        <v>1039</v>
      </c>
      <c r="B56" s="269" t="s">
        <v>1024</v>
      </c>
      <c r="C56" s="267" t="s">
        <v>1040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67" t="s">
        <v>968</v>
      </c>
      <c r="L56" s="267" t="s">
        <v>968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7" t="s">
        <v>968</v>
      </c>
      <c r="Y56" s="267" t="s">
        <v>968</v>
      </c>
      <c r="Z56" s="267" t="s">
        <v>968</v>
      </c>
      <c r="AA56" s="267" t="s">
        <v>968</v>
      </c>
      <c r="AB56" s="267" t="s">
        <v>968</v>
      </c>
      <c r="AC56" s="267" t="s">
        <v>968</v>
      </c>
      <c r="AD56" s="267" t="s">
        <v>968</v>
      </c>
      <c r="AE56" s="267" t="s">
        <v>968</v>
      </c>
      <c r="AF56" s="267" t="s">
        <v>968</v>
      </c>
      <c r="AG56" s="267" t="s">
        <v>968</v>
      </c>
      <c r="AH56" s="267" t="s">
        <v>968</v>
      </c>
    </row>
    <row r="57" spans="1:34" ht="31.5" x14ac:dyDescent="0.25">
      <c r="A57" s="265" t="s">
        <v>1041</v>
      </c>
      <c r="B57" s="269" t="s">
        <v>1027</v>
      </c>
      <c r="C57" s="267" t="s">
        <v>1042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67" t="s">
        <v>968</v>
      </c>
      <c r="L57" s="267" t="s">
        <v>968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7" t="s">
        <v>968</v>
      </c>
      <c r="Y57" s="267" t="s">
        <v>968</v>
      </c>
      <c r="Z57" s="267" t="s">
        <v>968</v>
      </c>
      <c r="AA57" s="267" t="s">
        <v>968</v>
      </c>
      <c r="AB57" s="267" t="s">
        <v>968</v>
      </c>
      <c r="AC57" s="267" t="s">
        <v>968</v>
      </c>
      <c r="AD57" s="267" t="s">
        <v>968</v>
      </c>
      <c r="AE57" s="267" t="s">
        <v>968</v>
      </c>
      <c r="AF57" s="267" t="s">
        <v>968</v>
      </c>
      <c r="AG57" s="267" t="s">
        <v>968</v>
      </c>
      <c r="AH57" s="267" t="s">
        <v>968</v>
      </c>
    </row>
    <row r="58" spans="1:34" ht="63" x14ac:dyDescent="0.25">
      <c r="A58" s="265" t="s">
        <v>1043</v>
      </c>
      <c r="B58" s="266" t="s">
        <v>1044</v>
      </c>
      <c r="C58" s="267" t="s">
        <v>1045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67" t="s">
        <v>968</v>
      </c>
      <c r="L58" s="267" t="s">
        <v>968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7" t="s">
        <v>968</v>
      </c>
      <c r="Y58" s="267" t="s">
        <v>968</v>
      </c>
      <c r="Z58" s="267" t="s">
        <v>968</v>
      </c>
      <c r="AA58" s="267" t="s">
        <v>968</v>
      </c>
      <c r="AB58" s="267" t="s">
        <v>968</v>
      </c>
      <c r="AC58" s="267" t="s">
        <v>968</v>
      </c>
      <c r="AD58" s="267" t="s">
        <v>968</v>
      </c>
      <c r="AE58" s="267" t="s">
        <v>968</v>
      </c>
      <c r="AF58" s="267" t="s">
        <v>968</v>
      </c>
      <c r="AG58" s="267" t="s">
        <v>968</v>
      </c>
      <c r="AH58" s="267" t="s">
        <v>968</v>
      </c>
    </row>
    <row r="59" spans="1:34" ht="31.5" x14ac:dyDescent="0.25">
      <c r="A59" s="265" t="s">
        <v>1046</v>
      </c>
      <c r="B59" s="269" t="s">
        <v>1024</v>
      </c>
      <c r="C59" s="267" t="s">
        <v>1047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67" t="s">
        <v>968</v>
      </c>
      <c r="L59" s="267" t="s">
        <v>968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7" t="s">
        <v>968</v>
      </c>
      <c r="Y59" s="267" t="s">
        <v>968</v>
      </c>
      <c r="Z59" s="267" t="s">
        <v>968</v>
      </c>
      <c r="AA59" s="267" t="s">
        <v>968</v>
      </c>
      <c r="AB59" s="267" t="s">
        <v>968</v>
      </c>
      <c r="AC59" s="267" t="s">
        <v>968</v>
      </c>
      <c r="AD59" s="267" t="s">
        <v>968</v>
      </c>
      <c r="AE59" s="267" t="s">
        <v>968</v>
      </c>
      <c r="AF59" s="267" t="s">
        <v>968</v>
      </c>
      <c r="AG59" s="267" t="s">
        <v>968</v>
      </c>
      <c r="AH59" s="267" t="s">
        <v>968</v>
      </c>
    </row>
    <row r="60" spans="1:34" ht="31.5" x14ac:dyDescent="0.25">
      <c r="A60" s="265" t="s">
        <v>1048</v>
      </c>
      <c r="B60" s="269" t="s">
        <v>1027</v>
      </c>
      <c r="C60" s="267" t="s">
        <v>1049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67" t="s">
        <v>968</v>
      </c>
      <c r="L60" s="267" t="s">
        <v>968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7" t="s">
        <v>968</v>
      </c>
      <c r="Y60" s="267" t="s">
        <v>968</v>
      </c>
      <c r="Z60" s="267" t="s">
        <v>968</v>
      </c>
      <c r="AA60" s="267" t="s">
        <v>968</v>
      </c>
      <c r="AB60" s="267" t="s">
        <v>968</v>
      </c>
      <c r="AC60" s="267" t="s">
        <v>968</v>
      </c>
      <c r="AD60" s="267" t="s">
        <v>968</v>
      </c>
      <c r="AE60" s="267" t="s">
        <v>968</v>
      </c>
      <c r="AF60" s="267" t="s">
        <v>968</v>
      </c>
      <c r="AG60" s="267" t="s">
        <v>968</v>
      </c>
      <c r="AH60" s="267" t="s">
        <v>968</v>
      </c>
    </row>
    <row r="61" spans="1:34" ht="63" x14ac:dyDescent="0.25">
      <c r="A61" s="265" t="s">
        <v>1050</v>
      </c>
      <c r="B61" s="266" t="s">
        <v>1051</v>
      </c>
      <c r="C61" s="267" t="s">
        <v>1052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67" t="s">
        <v>968</v>
      </c>
      <c r="L61" s="267" t="s">
        <v>968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7" t="s">
        <v>968</v>
      </c>
      <c r="Y61" s="267" t="s">
        <v>968</v>
      </c>
      <c r="Z61" s="267" t="s">
        <v>968</v>
      </c>
      <c r="AA61" s="267" t="s">
        <v>968</v>
      </c>
      <c r="AB61" s="267" t="s">
        <v>968</v>
      </c>
      <c r="AC61" s="267" t="s">
        <v>968</v>
      </c>
      <c r="AD61" s="267" t="s">
        <v>968</v>
      </c>
      <c r="AE61" s="267" t="s">
        <v>968</v>
      </c>
      <c r="AF61" s="267" t="s">
        <v>968</v>
      </c>
      <c r="AG61" s="267" t="s">
        <v>968</v>
      </c>
      <c r="AH61" s="267" t="s">
        <v>968</v>
      </c>
    </row>
    <row r="62" spans="1:34" ht="31.5" x14ac:dyDescent="0.25">
      <c r="A62" s="265" t="s">
        <v>1053</v>
      </c>
      <c r="B62" s="269" t="s">
        <v>1024</v>
      </c>
      <c r="C62" s="267" t="s">
        <v>1054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67" t="s">
        <v>968</v>
      </c>
      <c r="L62" s="267" t="s">
        <v>968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7" t="s">
        <v>968</v>
      </c>
      <c r="Y62" s="267" t="s">
        <v>968</v>
      </c>
      <c r="Z62" s="267" t="s">
        <v>968</v>
      </c>
      <c r="AA62" s="267" t="s">
        <v>968</v>
      </c>
      <c r="AB62" s="267" t="s">
        <v>968</v>
      </c>
      <c r="AC62" s="267" t="s">
        <v>968</v>
      </c>
      <c r="AD62" s="267" t="s">
        <v>968</v>
      </c>
      <c r="AE62" s="267" t="s">
        <v>968</v>
      </c>
      <c r="AF62" s="267" t="s">
        <v>968</v>
      </c>
      <c r="AG62" s="267" t="s">
        <v>968</v>
      </c>
      <c r="AH62" s="267" t="s">
        <v>968</v>
      </c>
    </row>
    <row r="63" spans="1:34" ht="31.5" x14ac:dyDescent="0.25">
      <c r="A63" s="265" t="s">
        <v>1055</v>
      </c>
      <c r="B63" s="269" t="s">
        <v>1027</v>
      </c>
      <c r="C63" s="267" t="s">
        <v>1056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67" t="s">
        <v>968</v>
      </c>
      <c r="L63" s="267" t="s">
        <v>968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7" t="s">
        <v>968</v>
      </c>
      <c r="Y63" s="267" t="s">
        <v>968</v>
      </c>
      <c r="Z63" s="267" t="s">
        <v>968</v>
      </c>
      <c r="AA63" s="267" t="s">
        <v>968</v>
      </c>
      <c r="AB63" s="267" t="s">
        <v>968</v>
      </c>
      <c r="AC63" s="267" t="s">
        <v>968</v>
      </c>
      <c r="AD63" s="267" t="s">
        <v>968</v>
      </c>
      <c r="AE63" s="267" t="s">
        <v>968</v>
      </c>
      <c r="AF63" s="267" t="s">
        <v>968</v>
      </c>
      <c r="AG63" s="267" t="s">
        <v>968</v>
      </c>
      <c r="AH63" s="267" t="s">
        <v>968</v>
      </c>
    </row>
    <row r="64" spans="1:34" ht="63" x14ac:dyDescent="0.25">
      <c r="A64" s="265" t="s">
        <v>1057</v>
      </c>
      <c r="B64" s="266" t="s">
        <v>1058</v>
      </c>
      <c r="C64" s="267" t="s">
        <v>1059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67" t="s">
        <v>968</v>
      </c>
      <c r="L64" s="267" t="s">
        <v>968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7" t="s">
        <v>968</v>
      </c>
      <c r="Y64" s="267" t="s">
        <v>968</v>
      </c>
      <c r="Z64" s="267" t="s">
        <v>968</v>
      </c>
      <c r="AA64" s="267" t="s">
        <v>968</v>
      </c>
      <c r="AB64" s="267" t="s">
        <v>968</v>
      </c>
      <c r="AC64" s="267" t="s">
        <v>968</v>
      </c>
      <c r="AD64" s="267" t="s">
        <v>968</v>
      </c>
      <c r="AE64" s="267" t="s">
        <v>968</v>
      </c>
      <c r="AF64" s="267" t="s">
        <v>968</v>
      </c>
      <c r="AG64" s="267" t="s">
        <v>968</v>
      </c>
      <c r="AH64" s="267" t="s">
        <v>968</v>
      </c>
    </row>
    <row r="65" spans="1:34" ht="31.5" x14ac:dyDescent="0.25">
      <c r="A65" s="265" t="s">
        <v>1060</v>
      </c>
      <c r="B65" s="269" t="s">
        <v>1024</v>
      </c>
      <c r="C65" s="267" t="s">
        <v>1061</v>
      </c>
      <c r="D65" s="267" t="s">
        <v>968</v>
      </c>
      <c r="E65" s="267" t="s">
        <v>968</v>
      </c>
      <c r="F65" s="267" t="s">
        <v>968</v>
      </c>
      <c r="G65" s="267" t="s">
        <v>968</v>
      </c>
      <c r="H65" s="267" t="s">
        <v>968</v>
      </c>
      <c r="I65" s="267" t="s">
        <v>968</v>
      </c>
      <c r="J65" s="267" t="s">
        <v>968</v>
      </c>
      <c r="K65" s="267" t="s">
        <v>968</v>
      </c>
      <c r="L65" s="267" t="s">
        <v>968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7" t="s">
        <v>968</v>
      </c>
      <c r="Y65" s="267" t="s">
        <v>968</v>
      </c>
      <c r="Z65" s="267" t="s">
        <v>968</v>
      </c>
      <c r="AA65" s="267" t="s">
        <v>968</v>
      </c>
      <c r="AB65" s="267" t="s">
        <v>968</v>
      </c>
      <c r="AC65" s="267" t="s">
        <v>968</v>
      </c>
      <c r="AD65" s="267" t="s">
        <v>968</v>
      </c>
      <c r="AE65" s="267" t="s">
        <v>968</v>
      </c>
      <c r="AF65" s="267" t="s">
        <v>968</v>
      </c>
      <c r="AG65" s="267" t="s">
        <v>968</v>
      </c>
      <c r="AH65" s="267" t="s">
        <v>968</v>
      </c>
    </row>
    <row r="66" spans="1:34" ht="31.5" x14ac:dyDescent="0.25">
      <c r="A66" s="265" t="s">
        <v>1062</v>
      </c>
      <c r="B66" s="269" t="s">
        <v>1027</v>
      </c>
      <c r="C66" s="267" t="s">
        <v>1063</v>
      </c>
      <c r="D66" s="267" t="s">
        <v>968</v>
      </c>
      <c r="E66" s="267" t="s">
        <v>968</v>
      </c>
      <c r="F66" s="267" t="s">
        <v>968</v>
      </c>
      <c r="G66" s="267" t="s">
        <v>968</v>
      </c>
      <c r="H66" s="267" t="s">
        <v>968</v>
      </c>
      <c r="I66" s="267" t="s">
        <v>968</v>
      </c>
      <c r="J66" s="267" t="s">
        <v>968</v>
      </c>
      <c r="K66" s="267" t="s">
        <v>968</v>
      </c>
      <c r="L66" s="267" t="s">
        <v>968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267" t="s">
        <v>968</v>
      </c>
      <c r="Y66" s="267" t="s">
        <v>968</v>
      </c>
      <c r="Z66" s="267" t="s">
        <v>968</v>
      </c>
      <c r="AA66" s="267" t="s">
        <v>968</v>
      </c>
      <c r="AB66" s="267" t="s">
        <v>968</v>
      </c>
      <c r="AC66" s="267" t="s">
        <v>968</v>
      </c>
      <c r="AD66" s="267" t="s">
        <v>968</v>
      </c>
      <c r="AE66" s="267" t="s">
        <v>968</v>
      </c>
      <c r="AF66" s="267" t="s">
        <v>968</v>
      </c>
      <c r="AG66" s="267" t="s">
        <v>968</v>
      </c>
      <c r="AH66" s="267" t="s">
        <v>968</v>
      </c>
    </row>
    <row r="67" spans="1:34" s="9" customFormat="1" ht="47.25" x14ac:dyDescent="0.25">
      <c r="A67" s="265" t="s">
        <v>1064</v>
      </c>
      <c r="B67" s="270" t="s">
        <v>1065</v>
      </c>
      <c r="C67" s="267" t="s">
        <v>1066</v>
      </c>
      <c r="D67" s="267" t="s">
        <v>968</v>
      </c>
      <c r="E67" s="267" t="s">
        <v>968</v>
      </c>
      <c r="F67" s="267" t="s">
        <v>968</v>
      </c>
      <c r="G67" s="267" t="s">
        <v>968</v>
      </c>
      <c r="H67" s="267" t="s">
        <v>968</v>
      </c>
      <c r="I67" s="275" t="s">
        <v>968</v>
      </c>
      <c r="J67" s="267" t="s">
        <v>968</v>
      </c>
      <c r="K67" s="267" t="s">
        <v>968</v>
      </c>
      <c r="L67" s="267" t="s">
        <v>968</v>
      </c>
      <c r="M67" s="267" t="s">
        <v>968</v>
      </c>
      <c r="N67" s="267" t="s">
        <v>968</v>
      </c>
      <c r="O67" s="267" t="s">
        <v>968</v>
      </c>
      <c r="P67" s="267" t="s">
        <v>968</v>
      </c>
      <c r="Q67" s="267" t="s">
        <v>968</v>
      </c>
      <c r="R67" s="267" t="s">
        <v>968</v>
      </c>
      <c r="S67" s="275" t="s">
        <v>968</v>
      </c>
      <c r="T67" s="267" t="s">
        <v>968</v>
      </c>
      <c r="U67" s="267" t="s">
        <v>968</v>
      </c>
      <c r="V67" s="267" t="s">
        <v>968</v>
      </c>
      <c r="W67" s="267" t="s">
        <v>968</v>
      </c>
      <c r="X67" s="267" t="s">
        <v>968</v>
      </c>
      <c r="Y67" s="267" t="s">
        <v>968</v>
      </c>
      <c r="Z67" s="267" t="s">
        <v>968</v>
      </c>
      <c r="AA67" s="267" t="s">
        <v>968</v>
      </c>
      <c r="AB67" s="267" t="s">
        <v>968</v>
      </c>
      <c r="AC67" s="267" t="s">
        <v>968</v>
      </c>
      <c r="AD67" s="267" t="s">
        <v>968</v>
      </c>
      <c r="AE67" s="267" t="s">
        <v>968</v>
      </c>
      <c r="AF67" s="267" t="s">
        <v>968</v>
      </c>
      <c r="AG67" s="267" t="s">
        <v>968</v>
      </c>
      <c r="AH67" s="267" t="s">
        <v>968</v>
      </c>
    </row>
    <row r="68" spans="1:34" s="9" customFormat="1" ht="48" customHeight="1" x14ac:dyDescent="0.25">
      <c r="A68" s="494" t="s">
        <v>163</v>
      </c>
      <c r="B68" s="494"/>
      <c r="C68" s="494"/>
      <c r="D68" s="494"/>
      <c r="E68" s="494"/>
      <c r="F68" s="494"/>
      <c r="G68" s="494"/>
      <c r="H68" s="494"/>
      <c r="I68" s="494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</row>
    <row r="69" spans="1:34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</row>
    <row r="70" spans="1:34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</row>
    <row r="71" spans="1:34" ht="18.75" x14ac:dyDescent="0.3">
      <c r="A71" s="8"/>
      <c r="B71" s="344" t="s">
        <v>1084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</row>
    <row r="72" spans="1:34" ht="18.75" x14ac:dyDescent="0.3">
      <c r="A72" s="8"/>
      <c r="B72" s="344" t="s">
        <v>1087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</row>
    <row r="73" spans="1:34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</row>
    <row r="74" spans="1:34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</row>
    <row r="75" spans="1:34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</row>
    <row r="76" spans="1:34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12:AH12"/>
    <mergeCell ref="A13:AH13"/>
    <mergeCell ref="A4:AH4"/>
    <mergeCell ref="A5:AH5"/>
    <mergeCell ref="A7:AH7"/>
    <mergeCell ref="A8:AH8"/>
    <mergeCell ref="A10:AH10"/>
    <mergeCell ref="A68:I68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1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76"/>
  <sheetViews>
    <sheetView view="pageBreakPreview" topLeftCell="Z12" zoomScale="70" zoomScaleNormal="60" zoomScaleSheetLayoutView="70" workbookViewId="0">
      <selection activeCell="BH67" sqref="BH67"/>
    </sheetView>
  </sheetViews>
  <sheetFormatPr defaultColWidth="9" defaultRowHeight="15.75" x14ac:dyDescent="0.2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74" width="5.875" style="6" customWidth="1"/>
    <col min="75" max="81" width="6.125" style="6" customWidth="1"/>
    <col min="82" max="82" width="16" style="6" customWidth="1"/>
    <col min="83" max="16384" width="9" style="6"/>
  </cols>
  <sheetData>
    <row r="1" spans="1:82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4" t="s">
        <v>67</v>
      </c>
    </row>
    <row r="2" spans="1:82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2" t="s">
        <v>0</v>
      </c>
    </row>
    <row r="3" spans="1:82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2" t="s">
        <v>939</v>
      </c>
    </row>
    <row r="4" spans="1:82" s="23" customFormat="1" ht="18.75" customHeight="1" x14ac:dyDescent="0.25">
      <c r="A4" s="410" t="s">
        <v>924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0"/>
      <c r="Z4" s="410"/>
      <c r="AA4" s="410"/>
      <c r="AB4" s="410"/>
      <c r="AC4" s="410"/>
      <c r="AD4" s="410"/>
      <c r="AE4" s="410"/>
      <c r="AF4" s="410"/>
      <c r="AG4" s="410"/>
      <c r="AH4" s="410"/>
      <c r="AI4" s="410"/>
      <c r="AJ4" s="410"/>
      <c r="AK4" s="410"/>
      <c r="AL4" s="410"/>
      <c r="AM4" s="410"/>
    </row>
    <row r="5" spans="1:82" s="9" customFormat="1" ht="18.75" customHeight="1" x14ac:dyDescent="0.3">
      <c r="A5" s="383" t="s">
        <v>1126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</row>
    <row r="6" spans="1:82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</row>
    <row r="7" spans="1:82" s="9" customFormat="1" ht="18.75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384"/>
      <c r="W7" s="384"/>
      <c r="X7" s="384"/>
      <c r="Y7" s="384"/>
      <c r="Z7" s="384"/>
      <c r="AA7" s="384"/>
      <c r="AB7" s="384"/>
      <c r="AC7" s="384"/>
      <c r="AD7" s="384"/>
      <c r="AE7" s="384"/>
      <c r="AF7" s="384"/>
      <c r="AG7" s="384"/>
      <c r="AH7" s="384"/>
      <c r="AI7" s="384"/>
      <c r="AJ7" s="384"/>
      <c r="AK7" s="384"/>
      <c r="AL7" s="384"/>
      <c r="AM7" s="384"/>
    </row>
    <row r="8" spans="1:82" ht="15.75" customHeight="1" x14ac:dyDescent="0.25">
      <c r="A8" s="430" t="s">
        <v>90</v>
      </c>
      <c r="B8" s="430"/>
      <c r="C8" s="430"/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0"/>
      <c r="R8" s="430"/>
      <c r="S8" s="430"/>
      <c r="T8" s="430"/>
      <c r="U8" s="430"/>
      <c r="V8" s="430"/>
      <c r="W8" s="430"/>
      <c r="X8" s="430"/>
      <c r="Y8" s="430"/>
      <c r="Z8" s="430"/>
      <c r="AA8" s="430"/>
      <c r="AB8" s="430"/>
      <c r="AC8" s="430"/>
      <c r="AD8" s="430"/>
      <c r="AE8" s="430"/>
      <c r="AF8" s="430"/>
      <c r="AG8" s="430"/>
      <c r="AH8" s="430"/>
      <c r="AI8" s="430"/>
      <c r="AJ8" s="430"/>
      <c r="AK8" s="430"/>
      <c r="AL8" s="430"/>
      <c r="AM8" s="430"/>
    </row>
    <row r="9" spans="1:82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</row>
    <row r="10" spans="1:82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</row>
    <row r="11" spans="1:82" ht="18.75" x14ac:dyDescent="0.3">
      <c r="AB11" s="32"/>
    </row>
    <row r="12" spans="1:82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384"/>
      <c r="Y12" s="384"/>
      <c r="Z12" s="384"/>
      <c r="AA12" s="384"/>
      <c r="AB12" s="384"/>
      <c r="AC12" s="384"/>
      <c r="AD12" s="384"/>
      <c r="AE12" s="384"/>
      <c r="AF12" s="384"/>
      <c r="AG12" s="384"/>
      <c r="AH12" s="384"/>
      <c r="AI12" s="384"/>
      <c r="AJ12" s="384"/>
      <c r="AK12" s="384"/>
      <c r="AL12" s="384"/>
      <c r="AM12" s="384"/>
    </row>
    <row r="13" spans="1:82" x14ac:dyDescent="0.25">
      <c r="A13" s="372" t="s">
        <v>75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  <c r="AI13" s="372"/>
      <c r="AJ13" s="372"/>
      <c r="AK13" s="372"/>
      <c r="AL13" s="372"/>
      <c r="AM13" s="372"/>
    </row>
    <row r="14" spans="1:82" ht="18.75" x14ac:dyDescent="0.3">
      <c r="A14" s="495"/>
      <c r="B14" s="495"/>
      <c r="C14" s="495"/>
      <c r="D14" s="495"/>
      <c r="E14" s="495"/>
      <c r="F14" s="495"/>
      <c r="G14" s="495"/>
      <c r="H14" s="495"/>
      <c r="I14" s="495"/>
      <c r="J14" s="495"/>
      <c r="K14" s="495"/>
      <c r="L14" s="495"/>
      <c r="M14" s="495"/>
      <c r="N14" s="495"/>
      <c r="O14" s="495"/>
      <c r="P14" s="495"/>
      <c r="Q14" s="495"/>
      <c r="R14" s="495"/>
      <c r="S14" s="495"/>
      <c r="T14" s="495"/>
      <c r="U14" s="495"/>
      <c r="V14" s="495"/>
      <c r="W14" s="495"/>
      <c r="X14" s="495"/>
      <c r="Y14" s="495"/>
      <c r="Z14" s="495"/>
      <c r="AA14" s="495"/>
      <c r="AB14" s="495"/>
      <c r="AC14" s="495"/>
      <c r="AD14" s="495"/>
      <c r="AE14" s="495"/>
      <c r="AF14" s="495"/>
      <c r="AG14" s="495"/>
      <c r="AH14" s="495"/>
      <c r="AI14" s="495"/>
      <c r="AJ14" s="495"/>
      <c r="AK14" s="495"/>
      <c r="AL14" s="495"/>
      <c r="AM14" s="495"/>
      <c r="AN14" s="242"/>
      <c r="AO14" s="242"/>
      <c r="AP14" s="242"/>
      <c r="AQ14" s="242"/>
      <c r="AR14" s="242"/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/>
      <c r="BE14" s="242"/>
      <c r="BF14" s="242"/>
      <c r="BG14" s="242"/>
      <c r="BH14" s="242"/>
      <c r="BI14" s="242"/>
      <c r="BJ14" s="242"/>
      <c r="BK14" s="242"/>
      <c r="BL14" s="242"/>
      <c r="BM14" s="242"/>
      <c r="BN14" s="242"/>
      <c r="BO14" s="242"/>
      <c r="BP14" s="242"/>
      <c r="BQ14" s="242"/>
      <c r="BR14" s="242"/>
      <c r="BS14" s="242"/>
      <c r="BT14" s="242"/>
      <c r="BU14" s="242"/>
      <c r="BV14" s="242"/>
      <c r="BW14" s="242"/>
      <c r="BX14" s="242"/>
      <c r="BY14" s="242"/>
      <c r="BZ14" s="242"/>
      <c r="CA14" s="242"/>
      <c r="CB14" s="242"/>
      <c r="CC14" s="242"/>
      <c r="CD14" s="242"/>
    </row>
    <row r="15" spans="1:82" ht="30" customHeight="1" x14ac:dyDescent="0.25">
      <c r="A15" s="400" t="s">
        <v>72</v>
      </c>
      <c r="B15" s="406" t="s">
        <v>20</v>
      </c>
      <c r="C15" s="406" t="s">
        <v>5</v>
      </c>
      <c r="D15" s="400" t="s">
        <v>180</v>
      </c>
      <c r="E15" s="496" t="s">
        <v>1120</v>
      </c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7"/>
      <c r="Q15" s="497"/>
      <c r="R15" s="497"/>
      <c r="S15" s="497"/>
      <c r="T15" s="497"/>
      <c r="U15" s="497"/>
      <c r="V15" s="497"/>
      <c r="W15" s="497"/>
      <c r="X15" s="497"/>
      <c r="Y15" s="497"/>
      <c r="Z15" s="497"/>
      <c r="AA15" s="497"/>
      <c r="AB15" s="497"/>
      <c r="AC15" s="497"/>
      <c r="AD15" s="497"/>
      <c r="AE15" s="497"/>
      <c r="AF15" s="497"/>
      <c r="AG15" s="497"/>
      <c r="AH15" s="497"/>
      <c r="AI15" s="497"/>
      <c r="AJ15" s="497"/>
      <c r="AK15" s="497"/>
      <c r="AL15" s="497"/>
      <c r="AM15" s="497"/>
      <c r="AN15" s="497"/>
      <c r="AO15" s="497"/>
      <c r="AP15" s="497"/>
      <c r="AQ15" s="497"/>
      <c r="AR15" s="497"/>
      <c r="AS15" s="497"/>
      <c r="AT15" s="497"/>
      <c r="AU15" s="497"/>
      <c r="AV15" s="497"/>
      <c r="AW15" s="497"/>
      <c r="AX15" s="497"/>
      <c r="AY15" s="497"/>
      <c r="AZ15" s="497"/>
      <c r="BA15" s="497"/>
      <c r="BB15" s="497"/>
      <c r="BC15" s="497"/>
      <c r="BD15" s="497"/>
      <c r="BE15" s="497"/>
      <c r="BF15" s="497"/>
      <c r="BG15" s="497"/>
      <c r="BH15" s="497"/>
      <c r="BI15" s="497"/>
      <c r="BJ15" s="497"/>
      <c r="BK15" s="497"/>
      <c r="BL15" s="497"/>
      <c r="BM15" s="497"/>
      <c r="BN15" s="497"/>
      <c r="BO15" s="497"/>
      <c r="BP15" s="497"/>
      <c r="BQ15" s="497"/>
      <c r="BR15" s="497"/>
      <c r="BS15" s="497"/>
      <c r="BT15" s="497"/>
      <c r="BU15" s="497"/>
      <c r="BV15" s="498"/>
      <c r="BW15" s="421" t="s">
        <v>876</v>
      </c>
      <c r="BX15" s="422"/>
      <c r="BY15" s="422"/>
      <c r="BZ15" s="422"/>
      <c r="CA15" s="422"/>
      <c r="CB15" s="422"/>
      <c r="CC15" s="423"/>
      <c r="CD15" s="373" t="s">
        <v>91</v>
      </c>
    </row>
    <row r="16" spans="1:82" ht="30" customHeight="1" x14ac:dyDescent="0.25">
      <c r="A16" s="401"/>
      <c r="B16" s="406"/>
      <c r="C16" s="406"/>
      <c r="D16" s="401"/>
      <c r="E16" s="499"/>
      <c r="F16" s="500"/>
      <c r="G16" s="500"/>
      <c r="H16" s="500"/>
      <c r="I16" s="500"/>
      <c r="J16" s="500"/>
      <c r="K16" s="500"/>
      <c r="L16" s="500"/>
      <c r="M16" s="500"/>
      <c r="N16" s="500"/>
      <c r="O16" s="500"/>
      <c r="P16" s="500"/>
      <c r="Q16" s="500"/>
      <c r="R16" s="500"/>
      <c r="S16" s="500"/>
      <c r="T16" s="500"/>
      <c r="U16" s="500"/>
      <c r="V16" s="500"/>
      <c r="W16" s="500"/>
      <c r="X16" s="500"/>
      <c r="Y16" s="500"/>
      <c r="Z16" s="500"/>
      <c r="AA16" s="500"/>
      <c r="AB16" s="500"/>
      <c r="AC16" s="500"/>
      <c r="AD16" s="500"/>
      <c r="AE16" s="500"/>
      <c r="AF16" s="500"/>
      <c r="AG16" s="500"/>
      <c r="AH16" s="500"/>
      <c r="AI16" s="500"/>
      <c r="AJ16" s="500"/>
      <c r="AK16" s="500"/>
      <c r="AL16" s="500"/>
      <c r="AM16" s="500"/>
      <c r="AN16" s="500"/>
      <c r="AO16" s="500"/>
      <c r="AP16" s="500"/>
      <c r="AQ16" s="500"/>
      <c r="AR16" s="500"/>
      <c r="AS16" s="500"/>
      <c r="AT16" s="500"/>
      <c r="AU16" s="500"/>
      <c r="AV16" s="500"/>
      <c r="AW16" s="500"/>
      <c r="AX16" s="500"/>
      <c r="AY16" s="500"/>
      <c r="AZ16" s="500"/>
      <c r="BA16" s="500"/>
      <c r="BB16" s="500"/>
      <c r="BC16" s="500"/>
      <c r="BD16" s="500"/>
      <c r="BE16" s="500"/>
      <c r="BF16" s="500"/>
      <c r="BG16" s="500"/>
      <c r="BH16" s="500"/>
      <c r="BI16" s="500"/>
      <c r="BJ16" s="500"/>
      <c r="BK16" s="500"/>
      <c r="BL16" s="500"/>
      <c r="BM16" s="500"/>
      <c r="BN16" s="500"/>
      <c r="BO16" s="500"/>
      <c r="BP16" s="500"/>
      <c r="BQ16" s="500"/>
      <c r="BR16" s="500"/>
      <c r="BS16" s="500"/>
      <c r="BT16" s="500"/>
      <c r="BU16" s="500"/>
      <c r="BV16" s="501"/>
      <c r="BW16" s="427"/>
      <c r="BX16" s="428"/>
      <c r="BY16" s="428"/>
      <c r="BZ16" s="428"/>
      <c r="CA16" s="428"/>
      <c r="CB16" s="428"/>
      <c r="CC16" s="429"/>
      <c r="CD16" s="373"/>
    </row>
    <row r="17" spans="1:82" ht="39" customHeight="1" x14ac:dyDescent="0.25">
      <c r="A17" s="401"/>
      <c r="B17" s="406"/>
      <c r="C17" s="406"/>
      <c r="D17" s="401"/>
      <c r="E17" s="399" t="s">
        <v>9</v>
      </c>
      <c r="F17" s="399"/>
      <c r="G17" s="399"/>
      <c r="H17" s="399"/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 t="s">
        <v>10</v>
      </c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  <c r="BP17" s="399"/>
      <c r="BQ17" s="399"/>
      <c r="BR17" s="399"/>
      <c r="BS17" s="399"/>
      <c r="BT17" s="399"/>
      <c r="BU17" s="399"/>
      <c r="BV17" s="399"/>
      <c r="BW17" s="427"/>
      <c r="BX17" s="428"/>
      <c r="BY17" s="428"/>
      <c r="BZ17" s="428"/>
      <c r="CA17" s="428"/>
      <c r="CB17" s="428"/>
      <c r="CC17" s="429"/>
      <c r="CD17" s="373"/>
    </row>
    <row r="18" spans="1:82" ht="30" customHeight="1" x14ac:dyDescent="0.25">
      <c r="A18" s="401"/>
      <c r="B18" s="406"/>
      <c r="C18" s="406"/>
      <c r="D18" s="401"/>
      <c r="E18" s="399" t="s">
        <v>14</v>
      </c>
      <c r="F18" s="399"/>
      <c r="G18" s="399"/>
      <c r="H18" s="399"/>
      <c r="I18" s="399"/>
      <c r="J18" s="399"/>
      <c r="K18" s="399"/>
      <c r="L18" s="489" t="s">
        <v>83</v>
      </c>
      <c r="M18" s="489"/>
      <c r="N18" s="489"/>
      <c r="O18" s="489"/>
      <c r="P18" s="489"/>
      <c r="Q18" s="489"/>
      <c r="R18" s="489"/>
      <c r="S18" s="399" t="s">
        <v>84</v>
      </c>
      <c r="T18" s="399"/>
      <c r="U18" s="399"/>
      <c r="V18" s="399"/>
      <c r="W18" s="399"/>
      <c r="X18" s="399"/>
      <c r="Y18" s="399"/>
      <c r="Z18" s="399" t="s">
        <v>85</v>
      </c>
      <c r="AA18" s="399"/>
      <c r="AB18" s="399"/>
      <c r="AC18" s="399"/>
      <c r="AD18" s="399"/>
      <c r="AE18" s="399"/>
      <c r="AF18" s="399"/>
      <c r="AG18" s="399" t="s">
        <v>86</v>
      </c>
      <c r="AH18" s="399"/>
      <c r="AI18" s="399"/>
      <c r="AJ18" s="399"/>
      <c r="AK18" s="399"/>
      <c r="AL18" s="399"/>
      <c r="AM18" s="399"/>
      <c r="AN18" s="399" t="s">
        <v>14</v>
      </c>
      <c r="AO18" s="399"/>
      <c r="AP18" s="399"/>
      <c r="AQ18" s="399"/>
      <c r="AR18" s="399"/>
      <c r="AS18" s="399"/>
      <c r="AT18" s="399"/>
      <c r="AU18" s="489" t="s">
        <v>83</v>
      </c>
      <c r="AV18" s="489"/>
      <c r="AW18" s="489"/>
      <c r="AX18" s="489"/>
      <c r="AY18" s="489"/>
      <c r="AZ18" s="489"/>
      <c r="BA18" s="489"/>
      <c r="BB18" s="399" t="s">
        <v>84</v>
      </c>
      <c r="BC18" s="399"/>
      <c r="BD18" s="399"/>
      <c r="BE18" s="399"/>
      <c r="BF18" s="399"/>
      <c r="BG18" s="399"/>
      <c r="BH18" s="399"/>
      <c r="BI18" s="399" t="s">
        <v>85</v>
      </c>
      <c r="BJ18" s="399"/>
      <c r="BK18" s="399"/>
      <c r="BL18" s="399"/>
      <c r="BM18" s="399"/>
      <c r="BN18" s="399"/>
      <c r="BO18" s="399"/>
      <c r="BP18" s="399" t="s">
        <v>86</v>
      </c>
      <c r="BQ18" s="399"/>
      <c r="BR18" s="399"/>
      <c r="BS18" s="399"/>
      <c r="BT18" s="399"/>
      <c r="BU18" s="399"/>
      <c r="BV18" s="399"/>
      <c r="BW18" s="424"/>
      <c r="BX18" s="425"/>
      <c r="BY18" s="425"/>
      <c r="BZ18" s="425"/>
      <c r="CA18" s="425"/>
      <c r="CB18" s="425"/>
      <c r="CC18" s="426"/>
      <c r="CD18" s="373"/>
    </row>
    <row r="19" spans="1:82" ht="96.75" customHeight="1" x14ac:dyDescent="0.25">
      <c r="A19" s="402"/>
      <c r="B19" s="406"/>
      <c r="C19" s="406"/>
      <c r="D19" s="402"/>
      <c r="E19" s="172" t="s">
        <v>2</v>
      </c>
      <c r="F19" s="172" t="s">
        <v>3</v>
      </c>
      <c r="G19" s="172" t="s">
        <v>258</v>
      </c>
      <c r="H19" s="172" t="s">
        <v>259</v>
      </c>
      <c r="I19" s="172" t="s">
        <v>6</v>
      </c>
      <c r="J19" s="172" t="s">
        <v>1080</v>
      </c>
      <c r="K19" s="48" t="s">
        <v>1074</v>
      </c>
      <c r="L19" s="172" t="s">
        <v>2</v>
      </c>
      <c r="M19" s="172" t="s">
        <v>3</v>
      </c>
      <c r="N19" s="172" t="s">
        <v>258</v>
      </c>
      <c r="O19" s="172" t="s">
        <v>259</v>
      </c>
      <c r="P19" s="172" t="s">
        <v>6</v>
      </c>
      <c r="Q19" s="172" t="s">
        <v>1080</v>
      </c>
      <c r="R19" s="146" t="s">
        <v>1074</v>
      </c>
      <c r="S19" s="172" t="s">
        <v>2</v>
      </c>
      <c r="T19" s="172" t="s">
        <v>3</v>
      </c>
      <c r="U19" s="172" t="s">
        <v>258</v>
      </c>
      <c r="V19" s="172" t="s">
        <v>259</v>
      </c>
      <c r="W19" s="172" t="s">
        <v>6</v>
      </c>
      <c r="X19" s="172" t="s">
        <v>1080</v>
      </c>
      <c r="Y19" s="48" t="s">
        <v>1074</v>
      </c>
      <c r="Z19" s="172" t="s">
        <v>2</v>
      </c>
      <c r="AA19" s="172" t="s">
        <v>3</v>
      </c>
      <c r="AB19" s="172" t="s">
        <v>258</v>
      </c>
      <c r="AC19" s="172" t="s">
        <v>259</v>
      </c>
      <c r="AD19" s="172" t="s">
        <v>6</v>
      </c>
      <c r="AE19" s="172" t="s">
        <v>1080</v>
      </c>
      <c r="AF19" s="48" t="s">
        <v>1074</v>
      </c>
      <c r="AG19" s="172" t="s">
        <v>2</v>
      </c>
      <c r="AH19" s="172" t="s">
        <v>3</v>
      </c>
      <c r="AI19" s="172" t="s">
        <v>258</v>
      </c>
      <c r="AJ19" s="172" t="s">
        <v>259</v>
      </c>
      <c r="AK19" s="172" t="s">
        <v>6</v>
      </c>
      <c r="AL19" s="172" t="s">
        <v>1080</v>
      </c>
      <c r="AM19" s="48" t="s">
        <v>1074</v>
      </c>
      <c r="AN19" s="172" t="s">
        <v>2</v>
      </c>
      <c r="AO19" s="172" t="s">
        <v>3</v>
      </c>
      <c r="AP19" s="172" t="s">
        <v>258</v>
      </c>
      <c r="AQ19" s="172" t="s">
        <v>259</v>
      </c>
      <c r="AR19" s="172" t="s">
        <v>6</v>
      </c>
      <c r="AS19" s="172" t="s">
        <v>1080</v>
      </c>
      <c r="AT19" s="48" t="s">
        <v>1074</v>
      </c>
      <c r="AU19" s="172" t="s">
        <v>2</v>
      </c>
      <c r="AV19" s="172" t="s">
        <v>3</v>
      </c>
      <c r="AW19" s="172" t="s">
        <v>258</v>
      </c>
      <c r="AX19" s="172" t="s">
        <v>259</v>
      </c>
      <c r="AY19" s="172" t="s">
        <v>6</v>
      </c>
      <c r="AZ19" s="172" t="s">
        <v>1080</v>
      </c>
      <c r="BA19" s="146" t="s">
        <v>1074</v>
      </c>
      <c r="BB19" s="172" t="s">
        <v>2</v>
      </c>
      <c r="BC19" s="172" t="s">
        <v>3</v>
      </c>
      <c r="BD19" s="172" t="s">
        <v>258</v>
      </c>
      <c r="BE19" s="172" t="s">
        <v>259</v>
      </c>
      <c r="BF19" s="172" t="s">
        <v>6</v>
      </c>
      <c r="BG19" s="172" t="s">
        <v>1080</v>
      </c>
      <c r="BH19" s="48" t="s">
        <v>1074</v>
      </c>
      <c r="BI19" s="172" t="s">
        <v>2</v>
      </c>
      <c r="BJ19" s="172" t="s">
        <v>3</v>
      </c>
      <c r="BK19" s="172" t="s">
        <v>258</v>
      </c>
      <c r="BL19" s="172" t="s">
        <v>259</v>
      </c>
      <c r="BM19" s="172" t="s">
        <v>6</v>
      </c>
      <c r="BN19" s="172" t="s">
        <v>1080</v>
      </c>
      <c r="BO19" s="48" t="s">
        <v>1074</v>
      </c>
      <c r="BP19" s="172" t="s">
        <v>2</v>
      </c>
      <c r="BQ19" s="172" t="s">
        <v>3</v>
      </c>
      <c r="BR19" s="172" t="s">
        <v>258</v>
      </c>
      <c r="BS19" s="172" t="s">
        <v>259</v>
      </c>
      <c r="BT19" s="172" t="s">
        <v>6</v>
      </c>
      <c r="BU19" s="172" t="s">
        <v>1080</v>
      </c>
      <c r="BV19" s="48" t="s">
        <v>1074</v>
      </c>
      <c r="BW19" s="172" t="s">
        <v>2</v>
      </c>
      <c r="BX19" s="172" t="s">
        <v>3</v>
      </c>
      <c r="BY19" s="172" t="s">
        <v>258</v>
      </c>
      <c r="BZ19" s="172" t="s">
        <v>259</v>
      </c>
      <c r="CA19" s="172" t="s">
        <v>6</v>
      </c>
      <c r="CB19" s="172" t="s">
        <v>1080</v>
      </c>
      <c r="CC19" s="48" t="s">
        <v>1074</v>
      </c>
      <c r="CD19" s="373"/>
    </row>
    <row r="20" spans="1:82" x14ac:dyDescent="0.25">
      <c r="A20" s="243">
        <v>1</v>
      </c>
      <c r="B20" s="243">
        <v>2</v>
      </c>
      <c r="C20" s="243">
        <v>3</v>
      </c>
      <c r="D20" s="243">
        <v>4</v>
      </c>
      <c r="E20" s="243" t="s">
        <v>92</v>
      </c>
      <c r="F20" s="243" t="s">
        <v>93</v>
      </c>
      <c r="G20" s="243" t="s">
        <v>94</v>
      </c>
      <c r="H20" s="243" t="s">
        <v>95</v>
      </c>
      <c r="I20" s="243" t="s">
        <v>96</v>
      </c>
      <c r="J20" s="243" t="s">
        <v>97</v>
      </c>
      <c r="K20" s="243" t="s">
        <v>98</v>
      </c>
      <c r="L20" s="243" t="s">
        <v>99</v>
      </c>
      <c r="M20" s="244" t="s">
        <v>100</v>
      </c>
      <c r="N20" s="243" t="s">
        <v>101</v>
      </c>
      <c r="O20" s="243" t="s">
        <v>102</v>
      </c>
      <c r="P20" s="243" t="s">
        <v>103</v>
      </c>
      <c r="Q20" s="243" t="s">
        <v>104</v>
      </c>
      <c r="R20" s="243" t="s">
        <v>105</v>
      </c>
      <c r="S20" s="243" t="s">
        <v>106</v>
      </c>
      <c r="T20" s="243" t="s">
        <v>107</v>
      </c>
      <c r="U20" s="243" t="s">
        <v>108</v>
      </c>
      <c r="V20" s="243" t="s">
        <v>109</v>
      </c>
      <c r="W20" s="243" t="s">
        <v>110</v>
      </c>
      <c r="X20" s="243" t="s">
        <v>111</v>
      </c>
      <c r="Y20" s="243" t="s">
        <v>112</v>
      </c>
      <c r="Z20" s="243" t="s">
        <v>113</v>
      </c>
      <c r="AA20" s="243" t="s">
        <v>114</v>
      </c>
      <c r="AB20" s="243" t="s">
        <v>115</v>
      </c>
      <c r="AC20" s="243" t="s">
        <v>116</v>
      </c>
      <c r="AD20" s="243" t="s">
        <v>117</v>
      </c>
      <c r="AE20" s="243" t="s">
        <v>118</v>
      </c>
      <c r="AF20" s="243" t="s">
        <v>119</v>
      </c>
      <c r="AG20" s="243" t="s">
        <v>120</v>
      </c>
      <c r="AH20" s="243" t="s">
        <v>121</v>
      </c>
      <c r="AI20" s="243" t="s">
        <v>122</v>
      </c>
      <c r="AJ20" s="243" t="s">
        <v>123</v>
      </c>
      <c r="AK20" s="243" t="s">
        <v>124</v>
      </c>
      <c r="AL20" s="243" t="s">
        <v>125</v>
      </c>
      <c r="AM20" s="243" t="s">
        <v>126</v>
      </c>
      <c r="AN20" s="243" t="s">
        <v>127</v>
      </c>
      <c r="AO20" s="243" t="s">
        <v>128</v>
      </c>
      <c r="AP20" s="243" t="s">
        <v>129</v>
      </c>
      <c r="AQ20" s="243" t="s">
        <v>130</v>
      </c>
      <c r="AR20" s="243" t="s">
        <v>131</v>
      </c>
      <c r="AS20" s="243" t="s">
        <v>132</v>
      </c>
      <c r="AT20" s="243" t="s">
        <v>133</v>
      </c>
      <c r="AU20" s="243" t="s">
        <v>134</v>
      </c>
      <c r="AV20" s="243" t="s">
        <v>135</v>
      </c>
      <c r="AW20" s="243" t="s">
        <v>136</v>
      </c>
      <c r="AX20" s="243" t="s">
        <v>137</v>
      </c>
      <c r="AY20" s="243" t="s">
        <v>162</v>
      </c>
      <c r="AZ20" s="243" t="s">
        <v>139</v>
      </c>
      <c r="BA20" s="243" t="s">
        <v>140</v>
      </c>
      <c r="BB20" s="243" t="s">
        <v>141</v>
      </c>
      <c r="BC20" s="243" t="s">
        <v>142</v>
      </c>
      <c r="BD20" s="243" t="s">
        <v>143</v>
      </c>
      <c r="BE20" s="243" t="s">
        <v>144</v>
      </c>
      <c r="BF20" s="243" t="s">
        <v>145</v>
      </c>
      <c r="BG20" s="243" t="s">
        <v>146</v>
      </c>
      <c r="BH20" s="243" t="s">
        <v>147</v>
      </c>
      <c r="BI20" s="243" t="s">
        <v>148</v>
      </c>
      <c r="BJ20" s="243" t="s">
        <v>149</v>
      </c>
      <c r="BK20" s="243" t="s">
        <v>150</v>
      </c>
      <c r="BL20" s="243" t="s">
        <v>151</v>
      </c>
      <c r="BM20" s="243" t="s">
        <v>152</v>
      </c>
      <c r="BN20" s="243" t="s">
        <v>153</v>
      </c>
      <c r="BO20" s="243" t="s">
        <v>154</v>
      </c>
      <c r="BP20" s="243" t="s">
        <v>155</v>
      </c>
      <c r="BQ20" s="243" t="s">
        <v>156</v>
      </c>
      <c r="BR20" s="243" t="s">
        <v>157</v>
      </c>
      <c r="BS20" s="243" t="s">
        <v>158</v>
      </c>
      <c r="BT20" s="243" t="s">
        <v>159</v>
      </c>
      <c r="BU20" s="243" t="s">
        <v>160</v>
      </c>
      <c r="BV20" s="243" t="s">
        <v>161</v>
      </c>
      <c r="BW20" s="243" t="s">
        <v>168</v>
      </c>
      <c r="BX20" s="243" t="s">
        <v>169</v>
      </c>
      <c r="BY20" s="243" t="s">
        <v>170</v>
      </c>
      <c r="BZ20" s="243" t="s">
        <v>171</v>
      </c>
      <c r="CA20" s="243" t="s">
        <v>254</v>
      </c>
      <c r="CB20" s="243" t="s">
        <v>255</v>
      </c>
      <c r="CC20" s="243" t="s">
        <v>256</v>
      </c>
      <c r="CD20" s="243">
        <v>8</v>
      </c>
    </row>
    <row r="21" spans="1:82" ht="31.5" x14ac:dyDescent="0.25">
      <c r="A21" s="265"/>
      <c r="B21" s="266" t="s">
        <v>179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>
        <f>J27</f>
        <v>5</v>
      </c>
      <c r="K21" s="267">
        <f>K27</f>
        <v>3436</v>
      </c>
      <c r="L21" s="267" t="str">
        <f t="shared" ref="L21:P21" si="0">L27</f>
        <v>нд</v>
      </c>
      <c r="M21" s="267" t="str">
        <f t="shared" si="0"/>
        <v>нд</v>
      </c>
      <c r="N21" s="267" t="str">
        <f t="shared" si="0"/>
        <v>нд</v>
      </c>
      <c r="O21" s="267" t="str">
        <f t="shared" si="0"/>
        <v>нд</v>
      </c>
      <c r="P21" s="267" t="str">
        <f t="shared" si="0"/>
        <v>нд</v>
      </c>
      <c r="Q21" s="267">
        <f>Q27</f>
        <v>0</v>
      </c>
      <c r="R21" s="267">
        <f>R27</f>
        <v>0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7" t="s">
        <v>968</v>
      </c>
      <c r="Y21" s="267" t="s">
        <v>968</v>
      </c>
      <c r="Z21" s="267" t="s">
        <v>968</v>
      </c>
      <c r="AA21" s="267" t="s">
        <v>968</v>
      </c>
      <c r="AB21" s="267" t="s">
        <v>968</v>
      </c>
      <c r="AC21" s="267" t="s">
        <v>968</v>
      </c>
      <c r="AD21" s="267" t="s">
        <v>968</v>
      </c>
      <c r="AE21" s="267" t="s">
        <v>968</v>
      </c>
      <c r="AF21" s="267" t="s">
        <v>968</v>
      </c>
      <c r="AG21" s="267" t="s">
        <v>968</v>
      </c>
      <c r="AH21" s="267" t="s">
        <v>968</v>
      </c>
      <c r="AI21" s="267" t="s">
        <v>968</v>
      </c>
      <c r="AJ21" s="267" t="s">
        <v>968</v>
      </c>
      <c r="AK21" s="267" t="s">
        <v>968</v>
      </c>
      <c r="AL21" s="267" t="s">
        <v>968</v>
      </c>
      <c r="AM21" s="267" t="s">
        <v>968</v>
      </c>
      <c r="AN21" s="267" t="s">
        <v>968</v>
      </c>
      <c r="AO21" s="267" t="s">
        <v>968</v>
      </c>
      <c r="AP21" s="267" t="s">
        <v>968</v>
      </c>
      <c r="AQ21" s="267" t="s">
        <v>968</v>
      </c>
      <c r="AR21" s="267" t="s">
        <v>968</v>
      </c>
      <c r="AS21" s="267" t="s">
        <v>968</v>
      </c>
      <c r="AT21" s="267" t="s">
        <v>968</v>
      </c>
      <c r="AU21" s="267" t="s">
        <v>968</v>
      </c>
      <c r="AV21" s="267" t="s">
        <v>968</v>
      </c>
      <c r="AW21" s="267" t="s">
        <v>968</v>
      </c>
      <c r="AX21" s="267" t="s">
        <v>968</v>
      </c>
      <c r="AY21" s="267" t="s">
        <v>968</v>
      </c>
      <c r="AZ21" s="267">
        <f>AZ27</f>
        <v>0</v>
      </c>
      <c r="BA21" s="267">
        <f t="shared" ref="BA21" si="1">BA27</f>
        <v>0</v>
      </c>
      <c r="BB21" s="267" t="s">
        <v>968</v>
      </c>
      <c r="BC21" s="267" t="s">
        <v>968</v>
      </c>
      <c r="BD21" s="267" t="s">
        <v>968</v>
      </c>
      <c r="BE21" s="267" t="s">
        <v>968</v>
      </c>
      <c r="BF21" s="267" t="s">
        <v>968</v>
      </c>
      <c r="BG21" s="267" t="s">
        <v>968</v>
      </c>
      <c r="BH21" s="267">
        <v>0</v>
      </c>
      <c r="BI21" s="267" t="s">
        <v>968</v>
      </c>
      <c r="BJ21" s="267" t="s">
        <v>968</v>
      </c>
      <c r="BK21" s="267" t="s">
        <v>968</v>
      </c>
      <c r="BL21" s="267" t="s">
        <v>968</v>
      </c>
      <c r="BM21" s="267" t="s">
        <v>968</v>
      </c>
      <c r="BN21" s="267" t="s">
        <v>968</v>
      </c>
      <c r="BO21" s="267" t="s">
        <v>968</v>
      </c>
      <c r="BP21" s="267" t="s">
        <v>968</v>
      </c>
      <c r="BQ21" s="267" t="s">
        <v>968</v>
      </c>
      <c r="BR21" s="267" t="s">
        <v>968</v>
      </c>
      <c r="BS21" s="267" t="s">
        <v>968</v>
      </c>
      <c r="BT21" s="267" t="s">
        <v>968</v>
      </c>
      <c r="BU21" s="267" t="s">
        <v>968</v>
      </c>
      <c r="BV21" s="267" t="s">
        <v>968</v>
      </c>
      <c r="BW21" s="267" t="s">
        <v>968</v>
      </c>
      <c r="BX21" s="267" t="s">
        <v>968</v>
      </c>
      <c r="BY21" s="267" t="s">
        <v>968</v>
      </c>
      <c r="BZ21" s="267" t="s">
        <v>968</v>
      </c>
      <c r="CA21" s="267" t="s">
        <v>968</v>
      </c>
      <c r="CB21" s="267" t="s">
        <v>968</v>
      </c>
      <c r="CC21" s="267" t="s">
        <v>968</v>
      </c>
      <c r="CD21" s="243"/>
    </row>
    <row r="22" spans="1:82" ht="31.5" hidden="1" x14ac:dyDescent="0.25">
      <c r="A22" s="265" t="s">
        <v>969</v>
      </c>
      <c r="B22" s="266" t="s">
        <v>970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7" t="s">
        <v>968</v>
      </c>
      <c r="Y22" s="267" t="s">
        <v>968</v>
      </c>
      <c r="Z22" s="267" t="s">
        <v>968</v>
      </c>
      <c r="AA22" s="267" t="s">
        <v>968</v>
      </c>
      <c r="AB22" s="267" t="s">
        <v>968</v>
      </c>
      <c r="AC22" s="267" t="s">
        <v>968</v>
      </c>
      <c r="AD22" s="267" t="s">
        <v>968</v>
      </c>
      <c r="AE22" s="267" t="s">
        <v>968</v>
      </c>
      <c r="AF22" s="267" t="s">
        <v>968</v>
      </c>
      <c r="AG22" s="267" t="s">
        <v>968</v>
      </c>
      <c r="AH22" s="267" t="s">
        <v>968</v>
      </c>
      <c r="AI22" s="267" t="s">
        <v>968</v>
      </c>
      <c r="AJ22" s="267" t="s">
        <v>968</v>
      </c>
      <c r="AK22" s="267" t="s">
        <v>968</v>
      </c>
      <c r="AL22" s="267" t="s">
        <v>968</v>
      </c>
      <c r="AM22" s="267" t="s">
        <v>968</v>
      </c>
      <c r="AN22" s="267" t="s">
        <v>968</v>
      </c>
      <c r="AO22" s="267" t="s">
        <v>968</v>
      </c>
      <c r="AP22" s="267" t="s">
        <v>968</v>
      </c>
      <c r="AQ22" s="267" t="s">
        <v>968</v>
      </c>
      <c r="AR22" s="267" t="s">
        <v>968</v>
      </c>
      <c r="AS22" s="267" t="s">
        <v>968</v>
      </c>
      <c r="AT22" s="267" t="s">
        <v>968</v>
      </c>
      <c r="AU22" s="267" t="s">
        <v>968</v>
      </c>
      <c r="AV22" s="267" t="s">
        <v>968</v>
      </c>
      <c r="AW22" s="267" t="s">
        <v>968</v>
      </c>
      <c r="AX22" s="267" t="s">
        <v>968</v>
      </c>
      <c r="AY22" s="267" t="s">
        <v>968</v>
      </c>
      <c r="AZ22" s="267" t="s">
        <v>968</v>
      </c>
      <c r="BA22" s="267" t="s">
        <v>968</v>
      </c>
      <c r="BB22" s="267" t="s">
        <v>968</v>
      </c>
      <c r="BC22" s="267" t="s">
        <v>968</v>
      </c>
      <c r="BD22" s="267" t="s">
        <v>968</v>
      </c>
      <c r="BE22" s="267" t="s">
        <v>968</v>
      </c>
      <c r="BF22" s="267" t="s">
        <v>968</v>
      </c>
      <c r="BG22" s="267" t="s">
        <v>968</v>
      </c>
      <c r="BH22" s="267" t="s">
        <v>968</v>
      </c>
      <c r="BI22" s="267" t="s">
        <v>968</v>
      </c>
      <c r="BJ22" s="267" t="s">
        <v>968</v>
      </c>
      <c r="BK22" s="267" t="s">
        <v>968</v>
      </c>
      <c r="BL22" s="267" t="s">
        <v>968</v>
      </c>
      <c r="BM22" s="267" t="s">
        <v>968</v>
      </c>
      <c r="BN22" s="267" t="s">
        <v>968</v>
      </c>
      <c r="BO22" s="267" t="s">
        <v>968</v>
      </c>
      <c r="BP22" s="267" t="s">
        <v>968</v>
      </c>
      <c r="BQ22" s="267" t="s">
        <v>968</v>
      </c>
      <c r="BR22" s="267" t="s">
        <v>968</v>
      </c>
      <c r="BS22" s="267" t="s">
        <v>968</v>
      </c>
      <c r="BT22" s="267" t="s">
        <v>968</v>
      </c>
      <c r="BU22" s="267" t="s">
        <v>968</v>
      </c>
      <c r="BV22" s="267" t="s">
        <v>968</v>
      </c>
      <c r="BW22" s="267" t="s">
        <v>968</v>
      </c>
      <c r="BX22" s="267" t="s">
        <v>968</v>
      </c>
      <c r="BY22" s="267" t="s">
        <v>968</v>
      </c>
      <c r="BZ22" s="267" t="s">
        <v>968</v>
      </c>
      <c r="CA22" s="267" t="s">
        <v>968</v>
      </c>
      <c r="CB22" s="267" t="s">
        <v>968</v>
      </c>
      <c r="CC22" s="267" t="s">
        <v>968</v>
      </c>
      <c r="CD22" s="243"/>
    </row>
    <row r="23" spans="1:82" ht="47.25" hidden="1" x14ac:dyDescent="0.25">
      <c r="A23" s="265" t="s">
        <v>971</v>
      </c>
      <c r="B23" s="266" t="s">
        <v>972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7" t="s">
        <v>968</v>
      </c>
      <c r="Y23" s="267" t="s">
        <v>968</v>
      </c>
      <c r="Z23" s="267" t="s">
        <v>968</v>
      </c>
      <c r="AA23" s="267" t="s">
        <v>968</v>
      </c>
      <c r="AB23" s="267" t="s">
        <v>968</v>
      </c>
      <c r="AC23" s="267" t="s">
        <v>968</v>
      </c>
      <c r="AD23" s="267" t="s">
        <v>968</v>
      </c>
      <c r="AE23" s="267" t="s">
        <v>968</v>
      </c>
      <c r="AF23" s="267" t="s">
        <v>968</v>
      </c>
      <c r="AG23" s="267" t="s">
        <v>968</v>
      </c>
      <c r="AH23" s="267" t="s">
        <v>968</v>
      </c>
      <c r="AI23" s="267" t="s">
        <v>968</v>
      </c>
      <c r="AJ23" s="267" t="s">
        <v>968</v>
      </c>
      <c r="AK23" s="267" t="s">
        <v>968</v>
      </c>
      <c r="AL23" s="267" t="s">
        <v>968</v>
      </c>
      <c r="AM23" s="267" t="s">
        <v>968</v>
      </c>
      <c r="AN23" s="267" t="s">
        <v>968</v>
      </c>
      <c r="AO23" s="267" t="s">
        <v>968</v>
      </c>
      <c r="AP23" s="267" t="s">
        <v>968</v>
      </c>
      <c r="AQ23" s="267" t="s">
        <v>968</v>
      </c>
      <c r="AR23" s="267" t="s">
        <v>968</v>
      </c>
      <c r="AS23" s="267" t="s">
        <v>968</v>
      </c>
      <c r="AT23" s="267" t="s">
        <v>968</v>
      </c>
      <c r="AU23" s="267" t="s">
        <v>968</v>
      </c>
      <c r="AV23" s="267" t="s">
        <v>968</v>
      </c>
      <c r="AW23" s="267" t="s">
        <v>968</v>
      </c>
      <c r="AX23" s="267" t="s">
        <v>968</v>
      </c>
      <c r="AY23" s="267" t="s">
        <v>968</v>
      </c>
      <c r="AZ23" s="267" t="s">
        <v>968</v>
      </c>
      <c r="BA23" s="267" t="s">
        <v>968</v>
      </c>
      <c r="BB23" s="267" t="s">
        <v>968</v>
      </c>
      <c r="BC23" s="267" t="s">
        <v>968</v>
      </c>
      <c r="BD23" s="267" t="s">
        <v>968</v>
      </c>
      <c r="BE23" s="267" t="s">
        <v>968</v>
      </c>
      <c r="BF23" s="267" t="s">
        <v>968</v>
      </c>
      <c r="BG23" s="267" t="s">
        <v>968</v>
      </c>
      <c r="BH23" s="267" t="s">
        <v>968</v>
      </c>
      <c r="BI23" s="267" t="s">
        <v>968</v>
      </c>
      <c r="BJ23" s="267" t="s">
        <v>968</v>
      </c>
      <c r="BK23" s="267" t="s">
        <v>968</v>
      </c>
      <c r="BL23" s="267" t="s">
        <v>968</v>
      </c>
      <c r="BM23" s="267" t="s">
        <v>968</v>
      </c>
      <c r="BN23" s="267" t="s">
        <v>968</v>
      </c>
      <c r="BO23" s="267" t="s">
        <v>968</v>
      </c>
      <c r="BP23" s="267" t="s">
        <v>968</v>
      </c>
      <c r="BQ23" s="267" t="s">
        <v>968</v>
      </c>
      <c r="BR23" s="267" t="s">
        <v>968</v>
      </c>
      <c r="BS23" s="267" t="s">
        <v>968</v>
      </c>
      <c r="BT23" s="267" t="s">
        <v>968</v>
      </c>
      <c r="BU23" s="267" t="s">
        <v>968</v>
      </c>
      <c r="BV23" s="267" t="s">
        <v>968</v>
      </c>
      <c r="BW23" s="267" t="s">
        <v>968</v>
      </c>
      <c r="BX23" s="267" t="s">
        <v>968</v>
      </c>
      <c r="BY23" s="267" t="s">
        <v>968</v>
      </c>
      <c r="BZ23" s="267" t="s">
        <v>968</v>
      </c>
      <c r="CA23" s="267" t="s">
        <v>968</v>
      </c>
      <c r="CB23" s="267" t="s">
        <v>968</v>
      </c>
      <c r="CC23" s="267" t="s">
        <v>968</v>
      </c>
      <c r="CD23" s="243"/>
    </row>
    <row r="24" spans="1:82" ht="94.5" hidden="1" x14ac:dyDescent="0.25">
      <c r="A24" s="265" t="s">
        <v>973</v>
      </c>
      <c r="B24" s="266" t="s">
        <v>974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7" t="s">
        <v>968</v>
      </c>
      <c r="Y24" s="267" t="s">
        <v>968</v>
      </c>
      <c r="Z24" s="267" t="s">
        <v>968</v>
      </c>
      <c r="AA24" s="267" t="s">
        <v>968</v>
      </c>
      <c r="AB24" s="267" t="s">
        <v>968</v>
      </c>
      <c r="AC24" s="267" t="s">
        <v>968</v>
      </c>
      <c r="AD24" s="267" t="s">
        <v>968</v>
      </c>
      <c r="AE24" s="267" t="s">
        <v>968</v>
      </c>
      <c r="AF24" s="267" t="s">
        <v>968</v>
      </c>
      <c r="AG24" s="267" t="s">
        <v>968</v>
      </c>
      <c r="AH24" s="267" t="s">
        <v>968</v>
      </c>
      <c r="AI24" s="267" t="s">
        <v>968</v>
      </c>
      <c r="AJ24" s="267" t="s">
        <v>968</v>
      </c>
      <c r="AK24" s="267" t="s">
        <v>968</v>
      </c>
      <c r="AL24" s="267" t="s">
        <v>968</v>
      </c>
      <c r="AM24" s="267" t="s">
        <v>968</v>
      </c>
      <c r="AN24" s="267" t="s">
        <v>968</v>
      </c>
      <c r="AO24" s="267" t="s">
        <v>968</v>
      </c>
      <c r="AP24" s="267" t="s">
        <v>968</v>
      </c>
      <c r="AQ24" s="267" t="s">
        <v>968</v>
      </c>
      <c r="AR24" s="267" t="s">
        <v>968</v>
      </c>
      <c r="AS24" s="267" t="s">
        <v>968</v>
      </c>
      <c r="AT24" s="267" t="s">
        <v>968</v>
      </c>
      <c r="AU24" s="267" t="s">
        <v>968</v>
      </c>
      <c r="AV24" s="267" t="s">
        <v>968</v>
      </c>
      <c r="AW24" s="267" t="s">
        <v>968</v>
      </c>
      <c r="AX24" s="267" t="s">
        <v>968</v>
      </c>
      <c r="AY24" s="267" t="s">
        <v>968</v>
      </c>
      <c r="AZ24" s="267" t="s">
        <v>968</v>
      </c>
      <c r="BA24" s="267" t="s">
        <v>968</v>
      </c>
      <c r="BB24" s="267" t="s">
        <v>968</v>
      </c>
      <c r="BC24" s="267" t="s">
        <v>968</v>
      </c>
      <c r="BD24" s="267" t="s">
        <v>968</v>
      </c>
      <c r="BE24" s="267" t="s">
        <v>968</v>
      </c>
      <c r="BF24" s="267" t="s">
        <v>968</v>
      </c>
      <c r="BG24" s="267" t="s">
        <v>968</v>
      </c>
      <c r="BH24" s="267" t="s">
        <v>968</v>
      </c>
      <c r="BI24" s="267" t="s">
        <v>968</v>
      </c>
      <c r="BJ24" s="267" t="s">
        <v>968</v>
      </c>
      <c r="BK24" s="267" t="s">
        <v>968</v>
      </c>
      <c r="BL24" s="267" t="s">
        <v>968</v>
      </c>
      <c r="BM24" s="267" t="s">
        <v>968</v>
      </c>
      <c r="BN24" s="267" t="s">
        <v>968</v>
      </c>
      <c r="BO24" s="267" t="s">
        <v>968</v>
      </c>
      <c r="BP24" s="267" t="s">
        <v>968</v>
      </c>
      <c r="BQ24" s="267" t="s">
        <v>968</v>
      </c>
      <c r="BR24" s="267" t="s">
        <v>968</v>
      </c>
      <c r="BS24" s="267" t="s">
        <v>968</v>
      </c>
      <c r="BT24" s="267" t="s">
        <v>968</v>
      </c>
      <c r="BU24" s="267" t="s">
        <v>968</v>
      </c>
      <c r="BV24" s="267" t="s">
        <v>968</v>
      </c>
      <c r="BW24" s="267" t="s">
        <v>968</v>
      </c>
      <c r="BX24" s="267" t="s">
        <v>968</v>
      </c>
      <c r="BY24" s="267" t="s">
        <v>968</v>
      </c>
      <c r="BZ24" s="267" t="s">
        <v>968</v>
      </c>
      <c r="CA24" s="267" t="s">
        <v>968</v>
      </c>
      <c r="CB24" s="267" t="s">
        <v>968</v>
      </c>
      <c r="CC24" s="267" t="s">
        <v>968</v>
      </c>
      <c r="CD24" s="243"/>
    </row>
    <row r="25" spans="1:82" ht="47.25" hidden="1" x14ac:dyDescent="0.25">
      <c r="A25" s="265" t="s">
        <v>975</v>
      </c>
      <c r="B25" s="266" t="s">
        <v>976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7" t="s">
        <v>968</v>
      </c>
      <c r="Y25" s="267" t="s">
        <v>968</v>
      </c>
      <c r="Z25" s="267" t="s">
        <v>968</v>
      </c>
      <c r="AA25" s="267" t="s">
        <v>968</v>
      </c>
      <c r="AB25" s="267" t="s">
        <v>968</v>
      </c>
      <c r="AC25" s="267" t="s">
        <v>968</v>
      </c>
      <c r="AD25" s="267" t="s">
        <v>968</v>
      </c>
      <c r="AE25" s="267" t="s">
        <v>968</v>
      </c>
      <c r="AF25" s="267" t="s">
        <v>968</v>
      </c>
      <c r="AG25" s="267" t="s">
        <v>968</v>
      </c>
      <c r="AH25" s="267" t="s">
        <v>968</v>
      </c>
      <c r="AI25" s="267" t="s">
        <v>968</v>
      </c>
      <c r="AJ25" s="267" t="s">
        <v>968</v>
      </c>
      <c r="AK25" s="267" t="s">
        <v>968</v>
      </c>
      <c r="AL25" s="267" t="s">
        <v>968</v>
      </c>
      <c r="AM25" s="267" t="s">
        <v>968</v>
      </c>
      <c r="AN25" s="267" t="s">
        <v>968</v>
      </c>
      <c r="AO25" s="267" t="s">
        <v>968</v>
      </c>
      <c r="AP25" s="267" t="s">
        <v>968</v>
      </c>
      <c r="AQ25" s="267" t="s">
        <v>968</v>
      </c>
      <c r="AR25" s="267" t="s">
        <v>968</v>
      </c>
      <c r="AS25" s="267" t="s">
        <v>968</v>
      </c>
      <c r="AT25" s="267" t="s">
        <v>968</v>
      </c>
      <c r="AU25" s="267" t="s">
        <v>968</v>
      </c>
      <c r="AV25" s="267" t="s">
        <v>968</v>
      </c>
      <c r="AW25" s="267" t="s">
        <v>968</v>
      </c>
      <c r="AX25" s="267" t="s">
        <v>968</v>
      </c>
      <c r="AY25" s="267" t="s">
        <v>968</v>
      </c>
      <c r="AZ25" s="267" t="s">
        <v>968</v>
      </c>
      <c r="BA25" s="267" t="s">
        <v>968</v>
      </c>
      <c r="BB25" s="267" t="s">
        <v>968</v>
      </c>
      <c r="BC25" s="267" t="s">
        <v>968</v>
      </c>
      <c r="BD25" s="267" t="s">
        <v>968</v>
      </c>
      <c r="BE25" s="267" t="s">
        <v>968</v>
      </c>
      <c r="BF25" s="267" t="s">
        <v>968</v>
      </c>
      <c r="BG25" s="267" t="s">
        <v>968</v>
      </c>
      <c r="BH25" s="267" t="s">
        <v>968</v>
      </c>
      <c r="BI25" s="267" t="s">
        <v>968</v>
      </c>
      <c r="BJ25" s="267" t="s">
        <v>968</v>
      </c>
      <c r="BK25" s="267" t="s">
        <v>968</v>
      </c>
      <c r="BL25" s="267" t="s">
        <v>968</v>
      </c>
      <c r="BM25" s="267" t="s">
        <v>968</v>
      </c>
      <c r="BN25" s="267" t="s">
        <v>968</v>
      </c>
      <c r="BO25" s="267" t="s">
        <v>968</v>
      </c>
      <c r="BP25" s="267" t="s">
        <v>968</v>
      </c>
      <c r="BQ25" s="267" t="s">
        <v>968</v>
      </c>
      <c r="BR25" s="267" t="s">
        <v>968</v>
      </c>
      <c r="BS25" s="267" t="s">
        <v>968</v>
      </c>
      <c r="BT25" s="267" t="s">
        <v>968</v>
      </c>
      <c r="BU25" s="267" t="s">
        <v>968</v>
      </c>
      <c r="BV25" s="267" t="s">
        <v>968</v>
      </c>
      <c r="BW25" s="267" t="s">
        <v>968</v>
      </c>
      <c r="BX25" s="267" t="s">
        <v>968</v>
      </c>
      <c r="BY25" s="267" t="s">
        <v>968</v>
      </c>
      <c r="BZ25" s="267" t="s">
        <v>968</v>
      </c>
      <c r="CA25" s="267" t="s">
        <v>968</v>
      </c>
      <c r="CB25" s="267" t="s">
        <v>968</v>
      </c>
      <c r="CC25" s="267" t="s">
        <v>968</v>
      </c>
      <c r="CD25" s="243"/>
    </row>
    <row r="26" spans="1:82" ht="63" hidden="1" x14ac:dyDescent="0.25">
      <c r="A26" s="265" t="s">
        <v>977</v>
      </c>
      <c r="B26" s="266" t="s">
        <v>978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7" t="s">
        <v>968</v>
      </c>
      <c r="Y26" s="267" t="s">
        <v>968</v>
      </c>
      <c r="Z26" s="267" t="s">
        <v>968</v>
      </c>
      <c r="AA26" s="267" t="s">
        <v>968</v>
      </c>
      <c r="AB26" s="267" t="s">
        <v>968</v>
      </c>
      <c r="AC26" s="267" t="s">
        <v>968</v>
      </c>
      <c r="AD26" s="267" t="s">
        <v>968</v>
      </c>
      <c r="AE26" s="267" t="s">
        <v>968</v>
      </c>
      <c r="AF26" s="267" t="s">
        <v>968</v>
      </c>
      <c r="AG26" s="267" t="s">
        <v>968</v>
      </c>
      <c r="AH26" s="267" t="s">
        <v>968</v>
      </c>
      <c r="AI26" s="267" t="s">
        <v>968</v>
      </c>
      <c r="AJ26" s="267" t="s">
        <v>968</v>
      </c>
      <c r="AK26" s="267" t="s">
        <v>968</v>
      </c>
      <c r="AL26" s="267" t="s">
        <v>968</v>
      </c>
      <c r="AM26" s="267" t="s">
        <v>968</v>
      </c>
      <c r="AN26" s="267" t="s">
        <v>968</v>
      </c>
      <c r="AO26" s="267" t="s">
        <v>968</v>
      </c>
      <c r="AP26" s="267" t="s">
        <v>968</v>
      </c>
      <c r="AQ26" s="267" t="s">
        <v>968</v>
      </c>
      <c r="AR26" s="267" t="s">
        <v>968</v>
      </c>
      <c r="AS26" s="267" t="s">
        <v>968</v>
      </c>
      <c r="AT26" s="267" t="s">
        <v>968</v>
      </c>
      <c r="AU26" s="267" t="s">
        <v>968</v>
      </c>
      <c r="AV26" s="267" t="s">
        <v>968</v>
      </c>
      <c r="AW26" s="267" t="s">
        <v>968</v>
      </c>
      <c r="AX26" s="267" t="s">
        <v>968</v>
      </c>
      <c r="AY26" s="267" t="s">
        <v>968</v>
      </c>
      <c r="AZ26" s="267" t="s">
        <v>968</v>
      </c>
      <c r="BA26" s="267" t="s">
        <v>968</v>
      </c>
      <c r="BB26" s="267" t="s">
        <v>968</v>
      </c>
      <c r="BC26" s="267" t="s">
        <v>968</v>
      </c>
      <c r="BD26" s="267" t="s">
        <v>968</v>
      </c>
      <c r="BE26" s="267" t="s">
        <v>968</v>
      </c>
      <c r="BF26" s="267" t="s">
        <v>968</v>
      </c>
      <c r="BG26" s="267" t="s">
        <v>968</v>
      </c>
      <c r="BH26" s="267" t="s">
        <v>968</v>
      </c>
      <c r="BI26" s="267" t="s">
        <v>968</v>
      </c>
      <c r="BJ26" s="267" t="s">
        <v>968</v>
      </c>
      <c r="BK26" s="267" t="s">
        <v>968</v>
      </c>
      <c r="BL26" s="267" t="s">
        <v>968</v>
      </c>
      <c r="BM26" s="267" t="s">
        <v>968</v>
      </c>
      <c r="BN26" s="267" t="s">
        <v>968</v>
      </c>
      <c r="BO26" s="267" t="s">
        <v>968</v>
      </c>
      <c r="BP26" s="267" t="s">
        <v>968</v>
      </c>
      <c r="BQ26" s="267" t="s">
        <v>968</v>
      </c>
      <c r="BR26" s="267" t="s">
        <v>968</v>
      </c>
      <c r="BS26" s="267" t="s">
        <v>968</v>
      </c>
      <c r="BT26" s="267" t="s">
        <v>968</v>
      </c>
      <c r="BU26" s="267" t="s">
        <v>968</v>
      </c>
      <c r="BV26" s="267" t="s">
        <v>968</v>
      </c>
      <c r="BW26" s="267" t="s">
        <v>968</v>
      </c>
      <c r="BX26" s="267" t="s">
        <v>968</v>
      </c>
      <c r="BY26" s="267" t="s">
        <v>968</v>
      </c>
      <c r="BZ26" s="267" t="s">
        <v>968</v>
      </c>
      <c r="CA26" s="267" t="s">
        <v>968</v>
      </c>
      <c r="CB26" s="267" t="s">
        <v>968</v>
      </c>
      <c r="CC26" s="267" t="s">
        <v>968</v>
      </c>
      <c r="CD26" s="243"/>
    </row>
    <row r="27" spans="1:82" ht="31.5" x14ac:dyDescent="0.25">
      <c r="A27" s="265" t="s">
        <v>979</v>
      </c>
      <c r="B27" s="268" t="s">
        <v>980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>
        <f>J44</f>
        <v>5</v>
      </c>
      <c r="K27" s="267">
        <f>K44</f>
        <v>3436</v>
      </c>
      <c r="L27" s="267" t="str">
        <f t="shared" ref="L27:Q27" si="2">L44</f>
        <v>нд</v>
      </c>
      <c r="M27" s="267" t="str">
        <f t="shared" si="2"/>
        <v>нд</v>
      </c>
      <c r="N27" s="267" t="str">
        <f t="shared" si="2"/>
        <v>нд</v>
      </c>
      <c r="O27" s="267" t="str">
        <f t="shared" si="2"/>
        <v>нд</v>
      </c>
      <c r="P27" s="267" t="str">
        <f t="shared" si="2"/>
        <v>нд</v>
      </c>
      <c r="Q27" s="267">
        <f t="shared" si="2"/>
        <v>0</v>
      </c>
      <c r="R27" s="267">
        <f>R44</f>
        <v>0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67" t="s">
        <v>968</v>
      </c>
      <c r="X27" s="267" t="s">
        <v>968</v>
      </c>
      <c r="Y27" s="267" t="s">
        <v>968</v>
      </c>
      <c r="Z27" s="267" t="s">
        <v>968</v>
      </c>
      <c r="AA27" s="267" t="s">
        <v>968</v>
      </c>
      <c r="AB27" s="267" t="s">
        <v>968</v>
      </c>
      <c r="AC27" s="267" t="s">
        <v>968</v>
      </c>
      <c r="AD27" s="267" t="s">
        <v>968</v>
      </c>
      <c r="AE27" s="267" t="s">
        <v>968</v>
      </c>
      <c r="AF27" s="267" t="s">
        <v>968</v>
      </c>
      <c r="AG27" s="267" t="s">
        <v>968</v>
      </c>
      <c r="AH27" s="267" t="s">
        <v>968</v>
      </c>
      <c r="AI27" s="267" t="s">
        <v>968</v>
      </c>
      <c r="AJ27" s="267" t="s">
        <v>968</v>
      </c>
      <c r="AK27" s="267" t="s">
        <v>968</v>
      </c>
      <c r="AL27" s="267" t="s">
        <v>968</v>
      </c>
      <c r="AM27" s="267" t="s">
        <v>968</v>
      </c>
      <c r="AN27" s="267" t="s">
        <v>968</v>
      </c>
      <c r="AO27" s="267" t="s">
        <v>968</v>
      </c>
      <c r="AP27" s="267" t="s">
        <v>968</v>
      </c>
      <c r="AQ27" s="267" t="s">
        <v>968</v>
      </c>
      <c r="AR27" s="267" t="s">
        <v>968</v>
      </c>
      <c r="AS27" s="267" t="s">
        <v>968</v>
      </c>
      <c r="AT27" s="267" t="s">
        <v>968</v>
      </c>
      <c r="AU27" s="267" t="s">
        <v>968</v>
      </c>
      <c r="AV27" s="267" t="s">
        <v>968</v>
      </c>
      <c r="AW27" s="267" t="s">
        <v>968</v>
      </c>
      <c r="AX27" s="267" t="s">
        <v>968</v>
      </c>
      <c r="AY27" s="267" t="s">
        <v>968</v>
      </c>
      <c r="AZ27" s="267">
        <f>AZ44</f>
        <v>0</v>
      </c>
      <c r="BA27" s="267">
        <f t="shared" ref="BA27" si="3">BA44</f>
        <v>0</v>
      </c>
      <c r="BB27" s="267" t="s">
        <v>968</v>
      </c>
      <c r="BC27" s="267" t="s">
        <v>968</v>
      </c>
      <c r="BD27" s="267" t="s">
        <v>968</v>
      </c>
      <c r="BE27" s="267" t="s">
        <v>968</v>
      </c>
      <c r="BF27" s="267" t="s">
        <v>968</v>
      </c>
      <c r="BG27" s="267" t="s">
        <v>968</v>
      </c>
      <c r="BH27" s="267">
        <v>0</v>
      </c>
      <c r="BI27" s="267" t="s">
        <v>968</v>
      </c>
      <c r="BJ27" s="267" t="s">
        <v>968</v>
      </c>
      <c r="BK27" s="267" t="s">
        <v>968</v>
      </c>
      <c r="BL27" s="267" t="s">
        <v>968</v>
      </c>
      <c r="BM27" s="267" t="s">
        <v>968</v>
      </c>
      <c r="BN27" s="267" t="s">
        <v>968</v>
      </c>
      <c r="BO27" s="267" t="s">
        <v>968</v>
      </c>
      <c r="BP27" s="267" t="s">
        <v>968</v>
      </c>
      <c r="BQ27" s="267" t="s">
        <v>968</v>
      </c>
      <c r="BR27" s="267" t="s">
        <v>968</v>
      </c>
      <c r="BS27" s="267" t="s">
        <v>968</v>
      </c>
      <c r="BT27" s="267" t="s">
        <v>968</v>
      </c>
      <c r="BU27" s="267" t="s">
        <v>968</v>
      </c>
      <c r="BV27" s="267" t="s">
        <v>968</v>
      </c>
      <c r="BW27" s="267" t="s">
        <v>968</v>
      </c>
      <c r="BX27" s="267" t="s">
        <v>968</v>
      </c>
      <c r="BY27" s="267" t="s">
        <v>968</v>
      </c>
      <c r="BZ27" s="267" t="s">
        <v>968</v>
      </c>
      <c r="CA27" s="267" t="s">
        <v>968</v>
      </c>
      <c r="CB27" s="267" t="s">
        <v>968</v>
      </c>
      <c r="CC27" s="267" t="s">
        <v>968</v>
      </c>
      <c r="CD27" s="243"/>
    </row>
    <row r="28" spans="1:82" hidden="1" x14ac:dyDescent="0.25">
      <c r="A28" s="265" t="s">
        <v>981</v>
      </c>
      <c r="B28" s="266" t="s">
        <v>982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7" t="s">
        <v>968</v>
      </c>
      <c r="Y28" s="267" t="s">
        <v>968</v>
      </c>
      <c r="Z28" s="267" t="s">
        <v>968</v>
      </c>
      <c r="AA28" s="267" t="s">
        <v>968</v>
      </c>
      <c r="AB28" s="267" t="s">
        <v>968</v>
      </c>
      <c r="AC28" s="267" t="s">
        <v>968</v>
      </c>
      <c r="AD28" s="267" t="s">
        <v>968</v>
      </c>
      <c r="AE28" s="267" t="s">
        <v>968</v>
      </c>
      <c r="AF28" s="267" t="s">
        <v>968</v>
      </c>
      <c r="AG28" s="267" t="s">
        <v>968</v>
      </c>
      <c r="AH28" s="267" t="s">
        <v>968</v>
      </c>
      <c r="AI28" s="267" t="s">
        <v>968</v>
      </c>
      <c r="AJ28" s="267" t="s">
        <v>968</v>
      </c>
      <c r="AK28" s="267" t="s">
        <v>968</v>
      </c>
      <c r="AL28" s="267" t="s">
        <v>968</v>
      </c>
      <c r="AM28" s="267" t="s">
        <v>968</v>
      </c>
      <c r="AN28" s="267" t="s">
        <v>968</v>
      </c>
      <c r="AO28" s="267" t="s">
        <v>968</v>
      </c>
      <c r="AP28" s="267" t="s">
        <v>968</v>
      </c>
      <c r="AQ28" s="267" t="s">
        <v>968</v>
      </c>
      <c r="AR28" s="267" t="s">
        <v>968</v>
      </c>
      <c r="AS28" s="267" t="s">
        <v>968</v>
      </c>
      <c r="AT28" s="267" t="s">
        <v>968</v>
      </c>
      <c r="AU28" s="267" t="s">
        <v>968</v>
      </c>
      <c r="AV28" s="267" t="s">
        <v>968</v>
      </c>
      <c r="AW28" s="267" t="s">
        <v>968</v>
      </c>
      <c r="AX28" s="267" t="s">
        <v>968</v>
      </c>
      <c r="AY28" s="267" t="s">
        <v>968</v>
      </c>
      <c r="AZ28" s="267" t="s">
        <v>968</v>
      </c>
      <c r="BA28" s="267" t="s">
        <v>968</v>
      </c>
      <c r="BB28" s="267" t="s">
        <v>968</v>
      </c>
      <c r="BC28" s="267" t="s">
        <v>968</v>
      </c>
      <c r="BD28" s="267" t="s">
        <v>968</v>
      </c>
      <c r="BE28" s="267" t="s">
        <v>968</v>
      </c>
      <c r="BF28" s="267" t="s">
        <v>968</v>
      </c>
      <c r="BG28" s="267" t="s">
        <v>968</v>
      </c>
      <c r="BH28" s="267" t="s">
        <v>968</v>
      </c>
      <c r="BI28" s="267" t="s">
        <v>968</v>
      </c>
      <c r="BJ28" s="267" t="s">
        <v>968</v>
      </c>
      <c r="BK28" s="267" t="s">
        <v>968</v>
      </c>
      <c r="BL28" s="267" t="s">
        <v>968</v>
      </c>
      <c r="BM28" s="267" t="s">
        <v>968</v>
      </c>
      <c r="BN28" s="267" t="s">
        <v>968</v>
      </c>
      <c r="BO28" s="267" t="s">
        <v>968</v>
      </c>
      <c r="BP28" s="267" t="s">
        <v>968</v>
      </c>
      <c r="BQ28" s="267" t="s">
        <v>968</v>
      </c>
      <c r="BR28" s="267" t="s">
        <v>968</v>
      </c>
      <c r="BS28" s="267" t="s">
        <v>968</v>
      </c>
      <c r="BT28" s="267" t="s">
        <v>968</v>
      </c>
      <c r="BU28" s="267" t="s">
        <v>968</v>
      </c>
      <c r="BV28" s="267" t="s">
        <v>968</v>
      </c>
      <c r="BW28" s="267" t="s">
        <v>968</v>
      </c>
      <c r="BX28" s="267" t="s">
        <v>968</v>
      </c>
      <c r="BY28" s="267" t="s">
        <v>968</v>
      </c>
      <c r="BZ28" s="267" t="s">
        <v>968</v>
      </c>
      <c r="CA28" s="267" t="s">
        <v>968</v>
      </c>
      <c r="CB28" s="267" t="s">
        <v>968</v>
      </c>
      <c r="CC28" s="267" t="s">
        <v>968</v>
      </c>
      <c r="CD28" s="243"/>
    </row>
    <row r="29" spans="1:82" ht="47.25" hidden="1" x14ac:dyDescent="0.25">
      <c r="A29" s="265" t="s">
        <v>185</v>
      </c>
      <c r="B29" s="266" t="s">
        <v>983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7" t="s">
        <v>968</v>
      </c>
      <c r="Y29" s="267" t="s">
        <v>968</v>
      </c>
      <c r="Z29" s="267" t="s">
        <v>968</v>
      </c>
      <c r="AA29" s="267" t="s">
        <v>968</v>
      </c>
      <c r="AB29" s="267" t="s">
        <v>968</v>
      </c>
      <c r="AC29" s="267" t="s">
        <v>968</v>
      </c>
      <c r="AD29" s="267" t="s">
        <v>968</v>
      </c>
      <c r="AE29" s="267" t="s">
        <v>968</v>
      </c>
      <c r="AF29" s="267" t="s">
        <v>968</v>
      </c>
      <c r="AG29" s="267" t="s">
        <v>968</v>
      </c>
      <c r="AH29" s="267" t="s">
        <v>968</v>
      </c>
      <c r="AI29" s="267" t="s">
        <v>968</v>
      </c>
      <c r="AJ29" s="267" t="s">
        <v>968</v>
      </c>
      <c r="AK29" s="267" t="s">
        <v>968</v>
      </c>
      <c r="AL29" s="267" t="s">
        <v>968</v>
      </c>
      <c r="AM29" s="267" t="s">
        <v>968</v>
      </c>
      <c r="AN29" s="267" t="s">
        <v>968</v>
      </c>
      <c r="AO29" s="267" t="s">
        <v>968</v>
      </c>
      <c r="AP29" s="267" t="s">
        <v>968</v>
      </c>
      <c r="AQ29" s="267" t="s">
        <v>968</v>
      </c>
      <c r="AR29" s="267" t="s">
        <v>968</v>
      </c>
      <c r="AS29" s="267" t="s">
        <v>968</v>
      </c>
      <c r="AT29" s="267" t="s">
        <v>968</v>
      </c>
      <c r="AU29" s="267" t="s">
        <v>968</v>
      </c>
      <c r="AV29" s="267" t="s">
        <v>968</v>
      </c>
      <c r="AW29" s="267" t="s">
        <v>968</v>
      </c>
      <c r="AX29" s="267" t="s">
        <v>968</v>
      </c>
      <c r="AY29" s="267" t="s">
        <v>968</v>
      </c>
      <c r="AZ29" s="267" t="s">
        <v>968</v>
      </c>
      <c r="BA29" s="267" t="s">
        <v>968</v>
      </c>
      <c r="BB29" s="267" t="s">
        <v>968</v>
      </c>
      <c r="BC29" s="267" t="s">
        <v>968</v>
      </c>
      <c r="BD29" s="267" t="s">
        <v>968</v>
      </c>
      <c r="BE29" s="267" t="s">
        <v>968</v>
      </c>
      <c r="BF29" s="267" t="s">
        <v>968</v>
      </c>
      <c r="BG29" s="267" t="s">
        <v>968</v>
      </c>
      <c r="BH29" s="267" t="s">
        <v>968</v>
      </c>
      <c r="BI29" s="267" t="s">
        <v>968</v>
      </c>
      <c r="BJ29" s="267" t="s">
        <v>968</v>
      </c>
      <c r="BK29" s="267" t="s">
        <v>968</v>
      </c>
      <c r="BL29" s="267" t="s">
        <v>968</v>
      </c>
      <c r="BM29" s="267" t="s">
        <v>968</v>
      </c>
      <c r="BN29" s="267" t="s">
        <v>968</v>
      </c>
      <c r="BO29" s="267" t="s">
        <v>968</v>
      </c>
      <c r="BP29" s="267" t="s">
        <v>968</v>
      </c>
      <c r="BQ29" s="267" t="s">
        <v>968</v>
      </c>
      <c r="BR29" s="267" t="s">
        <v>968</v>
      </c>
      <c r="BS29" s="267" t="s">
        <v>968</v>
      </c>
      <c r="BT29" s="267" t="s">
        <v>968</v>
      </c>
      <c r="BU29" s="267" t="s">
        <v>968</v>
      </c>
      <c r="BV29" s="267" t="s">
        <v>968</v>
      </c>
      <c r="BW29" s="267" t="s">
        <v>968</v>
      </c>
      <c r="BX29" s="267" t="s">
        <v>968</v>
      </c>
      <c r="BY29" s="267" t="s">
        <v>968</v>
      </c>
      <c r="BZ29" s="267" t="s">
        <v>968</v>
      </c>
      <c r="CA29" s="267" t="s">
        <v>968</v>
      </c>
      <c r="CB29" s="267" t="s">
        <v>968</v>
      </c>
      <c r="CC29" s="267" t="s">
        <v>968</v>
      </c>
      <c r="CD29" s="243"/>
    </row>
    <row r="30" spans="1:82" ht="63" hidden="1" x14ac:dyDescent="0.25">
      <c r="A30" s="265" t="s">
        <v>187</v>
      </c>
      <c r="B30" s="266" t="s">
        <v>984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7" t="s">
        <v>968</v>
      </c>
      <c r="Y30" s="267" t="s">
        <v>968</v>
      </c>
      <c r="Z30" s="267" t="s">
        <v>968</v>
      </c>
      <c r="AA30" s="267" t="s">
        <v>968</v>
      </c>
      <c r="AB30" s="267" t="s">
        <v>968</v>
      </c>
      <c r="AC30" s="267" t="s">
        <v>968</v>
      </c>
      <c r="AD30" s="267" t="s">
        <v>968</v>
      </c>
      <c r="AE30" s="267" t="s">
        <v>968</v>
      </c>
      <c r="AF30" s="267" t="s">
        <v>968</v>
      </c>
      <c r="AG30" s="267" t="s">
        <v>968</v>
      </c>
      <c r="AH30" s="267" t="s">
        <v>968</v>
      </c>
      <c r="AI30" s="267" t="s">
        <v>968</v>
      </c>
      <c r="AJ30" s="267" t="s">
        <v>968</v>
      </c>
      <c r="AK30" s="267" t="s">
        <v>968</v>
      </c>
      <c r="AL30" s="267" t="s">
        <v>968</v>
      </c>
      <c r="AM30" s="267" t="s">
        <v>968</v>
      </c>
      <c r="AN30" s="267" t="s">
        <v>968</v>
      </c>
      <c r="AO30" s="267" t="s">
        <v>968</v>
      </c>
      <c r="AP30" s="267" t="s">
        <v>968</v>
      </c>
      <c r="AQ30" s="267" t="s">
        <v>968</v>
      </c>
      <c r="AR30" s="267" t="s">
        <v>968</v>
      </c>
      <c r="AS30" s="267" t="s">
        <v>968</v>
      </c>
      <c r="AT30" s="267" t="s">
        <v>968</v>
      </c>
      <c r="AU30" s="267" t="s">
        <v>968</v>
      </c>
      <c r="AV30" s="267" t="s">
        <v>968</v>
      </c>
      <c r="AW30" s="267" t="s">
        <v>968</v>
      </c>
      <c r="AX30" s="267" t="s">
        <v>968</v>
      </c>
      <c r="AY30" s="267" t="s">
        <v>968</v>
      </c>
      <c r="AZ30" s="267" t="s">
        <v>968</v>
      </c>
      <c r="BA30" s="267" t="s">
        <v>968</v>
      </c>
      <c r="BB30" s="267" t="s">
        <v>968</v>
      </c>
      <c r="BC30" s="267" t="s">
        <v>968</v>
      </c>
      <c r="BD30" s="267" t="s">
        <v>968</v>
      </c>
      <c r="BE30" s="267" t="s">
        <v>968</v>
      </c>
      <c r="BF30" s="267" t="s">
        <v>968</v>
      </c>
      <c r="BG30" s="267" t="s">
        <v>968</v>
      </c>
      <c r="BH30" s="267" t="s">
        <v>968</v>
      </c>
      <c r="BI30" s="267" t="s">
        <v>968</v>
      </c>
      <c r="BJ30" s="267" t="s">
        <v>968</v>
      </c>
      <c r="BK30" s="267" t="s">
        <v>968</v>
      </c>
      <c r="BL30" s="267" t="s">
        <v>968</v>
      </c>
      <c r="BM30" s="267" t="s">
        <v>968</v>
      </c>
      <c r="BN30" s="267" t="s">
        <v>968</v>
      </c>
      <c r="BO30" s="267" t="s">
        <v>968</v>
      </c>
      <c r="BP30" s="267" t="s">
        <v>968</v>
      </c>
      <c r="BQ30" s="267" t="s">
        <v>968</v>
      </c>
      <c r="BR30" s="267" t="s">
        <v>968</v>
      </c>
      <c r="BS30" s="267" t="s">
        <v>968</v>
      </c>
      <c r="BT30" s="267" t="s">
        <v>968</v>
      </c>
      <c r="BU30" s="267" t="s">
        <v>968</v>
      </c>
      <c r="BV30" s="267" t="s">
        <v>968</v>
      </c>
      <c r="BW30" s="267" t="s">
        <v>968</v>
      </c>
      <c r="BX30" s="267" t="s">
        <v>968</v>
      </c>
      <c r="BY30" s="267" t="s">
        <v>968</v>
      </c>
      <c r="BZ30" s="267" t="s">
        <v>968</v>
      </c>
      <c r="CA30" s="267" t="s">
        <v>968</v>
      </c>
      <c r="CB30" s="267" t="s">
        <v>968</v>
      </c>
      <c r="CC30" s="267" t="s">
        <v>968</v>
      </c>
      <c r="CD30" s="243"/>
    </row>
    <row r="31" spans="1:82" ht="47.25" hidden="1" x14ac:dyDescent="0.25">
      <c r="A31" s="265" t="s">
        <v>200</v>
      </c>
      <c r="B31" s="266" t="s">
        <v>985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7" t="s">
        <v>968</v>
      </c>
      <c r="Y31" s="267" t="s">
        <v>968</v>
      </c>
      <c r="Z31" s="267" t="s">
        <v>968</v>
      </c>
      <c r="AA31" s="267" t="s">
        <v>968</v>
      </c>
      <c r="AB31" s="267" t="s">
        <v>968</v>
      </c>
      <c r="AC31" s="267" t="s">
        <v>968</v>
      </c>
      <c r="AD31" s="267" t="s">
        <v>968</v>
      </c>
      <c r="AE31" s="267" t="s">
        <v>968</v>
      </c>
      <c r="AF31" s="267" t="s">
        <v>968</v>
      </c>
      <c r="AG31" s="267" t="s">
        <v>968</v>
      </c>
      <c r="AH31" s="267" t="s">
        <v>968</v>
      </c>
      <c r="AI31" s="267" t="s">
        <v>968</v>
      </c>
      <c r="AJ31" s="267" t="s">
        <v>968</v>
      </c>
      <c r="AK31" s="267" t="s">
        <v>968</v>
      </c>
      <c r="AL31" s="267" t="s">
        <v>968</v>
      </c>
      <c r="AM31" s="267" t="s">
        <v>968</v>
      </c>
      <c r="AN31" s="267" t="s">
        <v>968</v>
      </c>
      <c r="AO31" s="267" t="s">
        <v>968</v>
      </c>
      <c r="AP31" s="267" t="s">
        <v>968</v>
      </c>
      <c r="AQ31" s="267" t="s">
        <v>968</v>
      </c>
      <c r="AR31" s="267" t="s">
        <v>968</v>
      </c>
      <c r="AS31" s="267" t="s">
        <v>968</v>
      </c>
      <c r="AT31" s="267" t="s">
        <v>968</v>
      </c>
      <c r="AU31" s="267" t="s">
        <v>968</v>
      </c>
      <c r="AV31" s="267" t="s">
        <v>968</v>
      </c>
      <c r="AW31" s="267" t="s">
        <v>968</v>
      </c>
      <c r="AX31" s="267" t="s">
        <v>968</v>
      </c>
      <c r="AY31" s="267" t="s">
        <v>968</v>
      </c>
      <c r="AZ31" s="267" t="s">
        <v>968</v>
      </c>
      <c r="BA31" s="267" t="s">
        <v>968</v>
      </c>
      <c r="BB31" s="267" t="s">
        <v>968</v>
      </c>
      <c r="BC31" s="267" t="s">
        <v>968</v>
      </c>
      <c r="BD31" s="267" t="s">
        <v>968</v>
      </c>
      <c r="BE31" s="267" t="s">
        <v>968</v>
      </c>
      <c r="BF31" s="267" t="s">
        <v>968</v>
      </c>
      <c r="BG31" s="267" t="s">
        <v>968</v>
      </c>
      <c r="BH31" s="267" t="s">
        <v>968</v>
      </c>
      <c r="BI31" s="267" t="s">
        <v>968</v>
      </c>
      <c r="BJ31" s="267" t="s">
        <v>968</v>
      </c>
      <c r="BK31" s="267" t="s">
        <v>968</v>
      </c>
      <c r="BL31" s="267" t="s">
        <v>968</v>
      </c>
      <c r="BM31" s="267" t="s">
        <v>968</v>
      </c>
      <c r="BN31" s="267" t="s">
        <v>968</v>
      </c>
      <c r="BO31" s="267" t="s">
        <v>968</v>
      </c>
      <c r="BP31" s="267" t="s">
        <v>968</v>
      </c>
      <c r="BQ31" s="267" t="s">
        <v>968</v>
      </c>
      <c r="BR31" s="267" t="s">
        <v>968</v>
      </c>
      <c r="BS31" s="267" t="s">
        <v>968</v>
      </c>
      <c r="BT31" s="267" t="s">
        <v>968</v>
      </c>
      <c r="BU31" s="267" t="s">
        <v>968</v>
      </c>
      <c r="BV31" s="267" t="s">
        <v>968</v>
      </c>
      <c r="BW31" s="267" t="s">
        <v>968</v>
      </c>
      <c r="BX31" s="267" t="s">
        <v>968</v>
      </c>
      <c r="BY31" s="267" t="s">
        <v>968</v>
      </c>
      <c r="BZ31" s="267" t="s">
        <v>968</v>
      </c>
      <c r="CA31" s="267" t="s">
        <v>968</v>
      </c>
      <c r="CB31" s="267" t="s">
        <v>968</v>
      </c>
      <c r="CC31" s="267" t="s">
        <v>968</v>
      </c>
      <c r="CD31" s="243"/>
    </row>
    <row r="32" spans="1:82" ht="63" hidden="1" x14ac:dyDescent="0.25">
      <c r="A32" s="265" t="s">
        <v>201</v>
      </c>
      <c r="B32" s="266" t="s">
        <v>986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7" t="s">
        <v>968</v>
      </c>
      <c r="Y32" s="267" t="s">
        <v>968</v>
      </c>
      <c r="Z32" s="267" t="s">
        <v>968</v>
      </c>
      <c r="AA32" s="267" t="s">
        <v>968</v>
      </c>
      <c r="AB32" s="267" t="s">
        <v>968</v>
      </c>
      <c r="AC32" s="267" t="s">
        <v>968</v>
      </c>
      <c r="AD32" s="267" t="s">
        <v>968</v>
      </c>
      <c r="AE32" s="267" t="s">
        <v>968</v>
      </c>
      <c r="AF32" s="267" t="s">
        <v>968</v>
      </c>
      <c r="AG32" s="267" t="s">
        <v>968</v>
      </c>
      <c r="AH32" s="267" t="s">
        <v>968</v>
      </c>
      <c r="AI32" s="267" t="s">
        <v>968</v>
      </c>
      <c r="AJ32" s="267" t="s">
        <v>968</v>
      </c>
      <c r="AK32" s="267" t="s">
        <v>968</v>
      </c>
      <c r="AL32" s="267" t="s">
        <v>968</v>
      </c>
      <c r="AM32" s="267" t="s">
        <v>968</v>
      </c>
      <c r="AN32" s="267" t="s">
        <v>968</v>
      </c>
      <c r="AO32" s="267" t="s">
        <v>968</v>
      </c>
      <c r="AP32" s="267" t="s">
        <v>968</v>
      </c>
      <c r="AQ32" s="267" t="s">
        <v>968</v>
      </c>
      <c r="AR32" s="267" t="s">
        <v>968</v>
      </c>
      <c r="AS32" s="267" t="s">
        <v>968</v>
      </c>
      <c r="AT32" s="267" t="s">
        <v>968</v>
      </c>
      <c r="AU32" s="267" t="s">
        <v>968</v>
      </c>
      <c r="AV32" s="267" t="s">
        <v>968</v>
      </c>
      <c r="AW32" s="267" t="s">
        <v>968</v>
      </c>
      <c r="AX32" s="267" t="s">
        <v>968</v>
      </c>
      <c r="AY32" s="267" t="s">
        <v>968</v>
      </c>
      <c r="AZ32" s="267" t="s">
        <v>968</v>
      </c>
      <c r="BA32" s="267" t="s">
        <v>968</v>
      </c>
      <c r="BB32" s="267" t="s">
        <v>968</v>
      </c>
      <c r="BC32" s="267" t="s">
        <v>968</v>
      </c>
      <c r="BD32" s="267" t="s">
        <v>968</v>
      </c>
      <c r="BE32" s="267" t="s">
        <v>968</v>
      </c>
      <c r="BF32" s="267" t="s">
        <v>968</v>
      </c>
      <c r="BG32" s="267" t="s">
        <v>968</v>
      </c>
      <c r="BH32" s="267" t="s">
        <v>968</v>
      </c>
      <c r="BI32" s="267" t="s">
        <v>968</v>
      </c>
      <c r="BJ32" s="267" t="s">
        <v>968</v>
      </c>
      <c r="BK32" s="267" t="s">
        <v>968</v>
      </c>
      <c r="BL32" s="267" t="s">
        <v>968</v>
      </c>
      <c r="BM32" s="267" t="s">
        <v>968</v>
      </c>
      <c r="BN32" s="267" t="s">
        <v>968</v>
      </c>
      <c r="BO32" s="267" t="s">
        <v>968</v>
      </c>
      <c r="BP32" s="267" t="s">
        <v>968</v>
      </c>
      <c r="BQ32" s="267" t="s">
        <v>968</v>
      </c>
      <c r="BR32" s="267" t="s">
        <v>968</v>
      </c>
      <c r="BS32" s="267" t="s">
        <v>968</v>
      </c>
      <c r="BT32" s="267" t="s">
        <v>968</v>
      </c>
      <c r="BU32" s="267" t="s">
        <v>968</v>
      </c>
      <c r="BV32" s="267" t="s">
        <v>968</v>
      </c>
      <c r="BW32" s="267" t="s">
        <v>968</v>
      </c>
      <c r="BX32" s="267" t="s">
        <v>968</v>
      </c>
      <c r="BY32" s="267" t="s">
        <v>968</v>
      </c>
      <c r="BZ32" s="267" t="s">
        <v>968</v>
      </c>
      <c r="CA32" s="267" t="s">
        <v>968</v>
      </c>
      <c r="CB32" s="267" t="s">
        <v>968</v>
      </c>
      <c r="CC32" s="267" t="s">
        <v>968</v>
      </c>
      <c r="CD32" s="243"/>
    </row>
    <row r="33" spans="1:82" ht="126" hidden="1" x14ac:dyDescent="0.25">
      <c r="A33" s="265" t="s">
        <v>987</v>
      </c>
      <c r="B33" s="266" t="s">
        <v>988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7" t="s">
        <v>968</v>
      </c>
      <c r="Y33" s="267" t="s">
        <v>968</v>
      </c>
      <c r="Z33" s="267" t="s">
        <v>968</v>
      </c>
      <c r="AA33" s="267" t="s">
        <v>968</v>
      </c>
      <c r="AB33" s="267" t="s">
        <v>968</v>
      </c>
      <c r="AC33" s="267" t="s">
        <v>968</v>
      </c>
      <c r="AD33" s="267" t="s">
        <v>968</v>
      </c>
      <c r="AE33" s="267" t="s">
        <v>968</v>
      </c>
      <c r="AF33" s="267" t="s">
        <v>968</v>
      </c>
      <c r="AG33" s="267" t="s">
        <v>968</v>
      </c>
      <c r="AH33" s="267" t="s">
        <v>968</v>
      </c>
      <c r="AI33" s="267" t="s">
        <v>968</v>
      </c>
      <c r="AJ33" s="267" t="s">
        <v>968</v>
      </c>
      <c r="AK33" s="267" t="s">
        <v>968</v>
      </c>
      <c r="AL33" s="267" t="s">
        <v>968</v>
      </c>
      <c r="AM33" s="267" t="s">
        <v>968</v>
      </c>
      <c r="AN33" s="267" t="s">
        <v>968</v>
      </c>
      <c r="AO33" s="267" t="s">
        <v>968</v>
      </c>
      <c r="AP33" s="267" t="s">
        <v>968</v>
      </c>
      <c r="AQ33" s="267" t="s">
        <v>968</v>
      </c>
      <c r="AR33" s="267" t="s">
        <v>968</v>
      </c>
      <c r="AS33" s="267" t="s">
        <v>968</v>
      </c>
      <c r="AT33" s="267" t="s">
        <v>968</v>
      </c>
      <c r="AU33" s="267" t="s">
        <v>968</v>
      </c>
      <c r="AV33" s="267" t="s">
        <v>968</v>
      </c>
      <c r="AW33" s="267" t="s">
        <v>968</v>
      </c>
      <c r="AX33" s="267" t="s">
        <v>968</v>
      </c>
      <c r="AY33" s="267" t="s">
        <v>968</v>
      </c>
      <c r="AZ33" s="267" t="s">
        <v>968</v>
      </c>
      <c r="BA33" s="267" t="s">
        <v>968</v>
      </c>
      <c r="BB33" s="267" t="s">
        <v>968</v>
      </c>
      <c r="BC33" s="267" t="s">
        <v>968</v>
      </c>
      <c r="BD33" s="267" t="s">
        <v>968</v>
      </c>
      <c r="BE33" s="267" t="s">
        <v>968</v>
      </c>
      <c r="BF33" s="267" t="s">
        <v>968</v>
      </c>
      <c r="BG33" s="267" t="s">
        <v>968</v>
      </c>
      <c r="BH33" s="267" t="s">
        <v>968</v>
      </c>
      <c r="BI33" s="267" t="s">
        <v>968</v>
      </c>
      <c r="BJ33" s="267" t="s">
        <v>968</v>
      </c>
      <c r="BK33" s="267" t="s">
        <v>968</v>
      </c>
      <c r="BL33" s="267" t="s">
        <v>968</v>
      </c>
      <c r="BM33" s="267" t="s">
        <v>968</v>
      </c>
      <c r="BN33" s="267" t="s">
        <v>968</v>
      </c>
      <c r="BO33" s="267" t="s">
        <v>968</v>
      </c>
      <c r="BP33" s="267" t="s">
        <v>968</v>
      </c>
      <c r="BQ33" s="267" t="s">
        <v>968</v>
      </c>
      <c r="BR33" s="267" t="s">
        <v>968</v>
      </c>
      <c r="BS33" s="267" t="s">
        <v>968</v>
      </c>
      <c r="BT33" s="267" t="s">
        <v>968</v>
      </c>
      <c r="BU33" s="267" t="s">
        <v>968</v>
      </c>
      <c r="BV33" s="267" t="s">
        <v>968</v>
      </c>
      <c r="BW33" s="267" t="s">
        <v>968</v>
      </c>
      <c r="BX33" s="267" t="s">
        <v>968</v>
      </c>
      <c r="BY33" s="267" t="s">
        <v>968</v>
      </c>
      <c r="BZ33" s="267" t="s">
        <v>968</v>
      </c>
      <c r="CA33" s="267" t="s">
        <v>968</v>
      </c>
      <c r="CB33" s="267" t="s">
        <v>968</v>
      </c>
      <c r="CC33" s="267" t="s">
        <v>968</v>
      </c>
      <c r="CD33" s="243"/>
    </row>
    <row r="34" spans="1:82" ht="47.25" hidden="1" x14ac:dyDescent="0.25">
      <c r="A34" s="265" t="s">
        <v>203</v>
      </c>
      <c r="B34" s="266" t="s">
        <v>989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7" t="s">
        <v>968</v>
      </c>
      <c r="Y34" s="267" t="s">
        <v>968</v>
      </c>
      <c r="Z34" s="267" t="s">
        <v>968</v>
      </c>
      <c r="AA34" s="267" t="s">
        <v>968</v>
      </c>
      <c r="AB34" s="267" t="s">
        <v>968</v>
      </c>
      <c r="AC34" s="267" t="s">
        <v>968</v>
      </c>
      <c r="AD34" s="267" t="s">
        <v>968</v>
      </c>
      <c r="AE34" s="267" t="s">
        <v>968</v>
      </c>
      <c r="AF34" s="267" t="s">
        <v>968</v>
      </c>
      <c r="AG34" s="267" t="s">
        <v>968</v>
      </c>
      <c r="AH34" s="267" t="s">
        <v>968</v>
      </c>
      <c r="AI34" s="267" t="s">
        <v>968</v>
      </c>
      <c r="AJ34" s="267" t="s">
        <v>968</v>
      </c>
      <c r="AK34" s="267" t="s">
        <v>968</v>
      </c>
      <c r="AL34" s="267" t="s">
        <v>968</v>
      </c>
      <c r="AM34" s="267" t="s">
        <v>968</v>
      </c>
      <c r="AN34" s="267" t="s">
        <v>968</v>
      </c>
      <c r="AO34" s="267" t="s">
        <v>968</v>
      </c>
      <c r="AP34" s="267" t="s">
        <v>968</v>
      </c>
      <c r="AQ34" s="267" t="s">
        <v>968</v>
      </c>
      <c r="AR34" s="267" t="s">
        <v>968</v>
      </c>
      <c r="AS34" s="267" t="s">
        <v>968</v>
      </c>
      <c r="AT34" s="267" t="s">
        <v>968</v>
      </c>
      <c r="AU34" s="267" t="s">
        <v>968</v>
      </c>
      <c r="AV34" s="267" t="s">
        <v>968</v>
      </c>
      <c r="AW34" s="267" t="s">
        <v>968</v>
      </c>
      <c r="AX34" s="267" t="s">
        <v>968</v>
      </c>
      <c r="AY34" s="267" t="s">
        <v>968</v>
      </c>
      <c r="AZ34" s="267" t="s">
        <v>968</v>
      </c>
      <c r="BA34" s="267" t="s">
        <v>968</v>
      </c>
      <c r="BB34" s="267" t="s">
        <v>968</v>
      </c>
      <c r="BC34" s="267" t="s">
        <v>968</v>
      </c>
      <c r="BD34" s="267" t="s">
        <v>968</v>
      </c>
      <c r="BE34" s="267" t="s">
        <v>968</v>
      </c>
      <c r="BF34" s="267" t="s">
        <v>968</v>
      </c>
      <c r="BG34" s="267" t="s">
        <v>968</v>
      </c>
      <c r="BH34" s="267" t="s">
        <v>968</v>
      </c>
      <c r="BI34" s="267" t="s">
        <v>968</v>
      </c>
      <c r="BJ34" s="267" t="s">
        <v>968</v>
      </c>
      <c r="BK34" s="267" t="s">
        <v>968</v>
      </c>
      <c r="BL34" s="267" t="s">
        <v>968</v>
      </c>
      <c r="BM34" s="267" t="s">
        <v>968</v>
      </c>
      <c r="BN34" s="267" t="s">
        <v>968</v>
      </c>
      <c r="BO34" s="267" t="s">
        <v>968</v>
      </c>
      <c r="BP34" s="267" t="s">
        <v>968</v>
      </c>
      <c r="BQ34" s="267" t="s">
        <v>968</v>
      </c>
      <c r="BR34" s="267" t="s">
        <v>968</v>
      </c>
      <c r="BS34" s="267" t="s">
        <v>968</v>
      </c>
      <c r="BT34" s="267" t="s">
        <v>968</v>
      </c>
      <c r="BU34" s="267" t="s">
        <v>968</v>
      </c>
      <c r="BV34" s="267" t="s">
        <v>968</v>
      </c>
      <c r="BW34" s="267" t="s">
        <v>968</v>
      </c>
      <c r="BX34" s="267" t="s">
        <v>968</v>
      </c>
      <c r="BY34" s="267" t="s">
        <v>968</v>
      </c>
      <c r="BZ34" s="267" t="s">
        <v>968</v>
      </c>
      <c r="CA34" s="267" t="s">
        <v>968</v>
      </c>
      <c r="CB34" s="267" t="s">
        <v>968</v>
      </c>
      <c r="CC34" s="267" t="s">
        <v>968</v>
      </c>
      <c r="CD34" s="243"/>
    </row>
    <row r="35" spans="1:82" ht="78.75" hidden="1" x14ac:dyDescent="0.25">
      <c r="A35" s="265" t="s">
        <v>204</v>
      </c>
      <c r="B35" s="266" t="s">
        <v>990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7" t="s">
        <v>968</v>
      </c>
      <c r="Y35" s="267" t="s">
        <v>968</v>
      </c>
      <c r="Z35" s="267" t="s">
        <v>968</v>
      </c>
      <c r="AA35" s="267" t="s">
        <v>968</v>
      </c>
      <c r="AB35" s="267" t="s">
        <v>968</v>
      </c>
      <c r="AC35" s="267" t="s">
        <v>968</v>
      </c>
      <c r="AD35" s="267" t="s">
        <v>968</v>
      </c>
      <c r="AE35" s="267" t="s">
        <v>968</v>
      </c>
      <c r="AF35" s="267" t="s">
        <v>968</v>
      </c>
      <c r="AG35" s="267" t="s">
        <v>968</v>
      </c>
      <c r="AH35" s="267" t="s">
        <v>968</v>
      </c>
      <c r="AI35" s="267" t="s">
        <v>968</v>
      </c>
      <c r="AJ35" s="267" t="s">
        <v>968</v>
      </c>
      <c r="AK35" s="267" t="s">
        <v>968</v>
      </c>
      <c r="AL35" s="267" t="s">
        <v>968</v>
      </c>
      <c r="AM35" s="267" t="s">
        <v>968</v>
      </c>
      <c r="AN35" s="267" t="s">
        <v>968</v>
      </c>
      <c r="AO35" s="267" t="s">
        <v>968</v>
      </c>
      <c r="AP35" s="267" t="s">
        <v>968</v>
      </c>
      <c r="AQ35" s="267" t="s">
        <v>968</v>
      </c>
      <c r="AR35" s="267" t="s">
        <v>968</v>
      </c>
      <c r="AS35" s="267" t="s">
        <v>968</v>
      </c>
      <c r="AT35" s="267" t="s">
        <v>968</v>
      </c>
      <c r="AU35" s="267" t="s">
        <v>968</v>
      </c>
      <c r="AV35" s="267" t="s">
        <v>968</v>
      </c>
      <c r="AW35" s="267" t="s">
        <v>968</v>
      </c>
      <c r="AX35" s="267" t="s">
        <v>968</v>
      </c>
      <c r="AY35" s="267" t="s">
        <v>968</v>
      </c>
      <c r="AZ35" s="267" t="s">
        <v>968</v>
      </c>
      <c r="BA35" s="267" t="s">
        <v>968</v>
      </c>
      <c r="BB35" s="267" t="s">
        <v>968</v>
      </c>
      <c r="BC35" s="267" t="s">
        <v>968</v>
      </c>
      <c r="BD35" s="267" t="s">
        <v>968</v>
      </c>
      <c r="BE35" s="267" t="s">
        <v>968</v>
      </c>
      <c r="BF35" s="267" t="s">
        <v>968</v>
      </c>
      <c r="BG35" s="267" t="s">
        <v>968</v>
      </c>
      <c r="BH35" s="267" t="s">
        <v>968</v>
      </c>
      <c r="BI35" s="267" t="s">
        <v>968</v>
      </c>
      <c r="BJ35" s="267" t="s">
        <v>968</v>
      </c>
      <c r="BK35" s="267" t="s">
        <v>968</v>
      </c>
      <c r="BL35" s="267" t="s">
        <v>968</v>
      </c>
      <c r="BM35" s="267" t="s">
        <v>968</v>
      </c>
      <c r="BN35" s="267" t="s">
        <v>968</v>
      </c>
      <c r="BO35" s="267" t="s">
        <v>968</v>
      </c>
      <c r="BP35" s="267" t="s">
        <v>968</v>
      </c>
      <c r="BQ35" s="267" t="s">
        <v>968</v>
      </c>
      <c r="BR35" s="267" t="s">
        <v>968</v>
      </c>
      <c r="BS35" s="267" t="s">
        <v>968</v>
      </c>
      <c r="BT35" s="267" t="s">
        <v>968</v>
      </c>
      <c r="BU35" s="267" t="s">
        <v>968</v>
      </c>
      <c r="BV35" s="267" t="s">
        <v>968</v>
      </c>
      <c r="BW35" s="267" t="s">
        <v>968</v>
      </c>
      <c r="BX35" s="267" t="s">
        <v>968</v>
      </c>
      <c r="BY35" s="267" t="s">
        <v>968</v>
      </c>
      <c r="BZ35" s="267" t="s">
        <v>968</v>
      </c>
      <c r="CA35" s="267" t="s">
        <v>968</v>
      </c>
      <c r="CB35" s="267" t="s">
        <v>968</v>
      </c>
      <c r="CC35" s="267" t="s">
        <v>968</v>
      </c>
      <c r="CD35" s="243"/>
    </row>
    <row r="36" spans="1:82" ht="63" hidden="1" x14ac:dyDescent="0.25">
      <c r="A36" s="265" t="s">
        <v>214</v>
      </c>
      <c r="B36" s="266" t="s">
        <v>992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7" t="s">
        <v>968</v>
      </c>
      <c r="Y36" s="267" t="s">
        <v>968</v>
      </c>
      <c r="Z36" s="267" t="s">
        <v>968</v>
      </c>
      <c r="AA36" s="267" t="s">
        <v>968</v>
      </c>
      <c r="AB36" s="267" t="s">
        <v>968</v>
      </c>
      <c r="AC36" s="267" t="s">
        <v>968</v>
      </c>
      <c r="AD36" s="267" t="s">
        <v>968</v>
      </c>
      <c r="AE36" s="267" t="s">
        <v>968</v>
      </c>
      <c r="AF36" s="267" t="s">
        <v>968</v>
      </c>
      <c r="AG36" s="267" t="s">
        <v>968</v>
      </c>
      <c r="AH36" s="267" t="s">
        <v>968</v>
      </c>
      <c r="AI36" s="267" t="s">
        <v>968</v>
      </c>
      <c r="AJ36" s="267" t="s">
        <v>968</v>
      </c>
      <c r="AK36" s="267" t="s">
        <v>968</v>
      </c>
      <c r="AL36" s="267" t="s">
        <v>968</v>
      </c>
      <c r="AM36" s="267" t="s">
        <v>968</v>
      </c>
      <c r="AN36" s="267" t="s">
        <v>968</v>
      </c>
      <c r="AO36" s="267" t="s">
        <v>968</v>
      </c>
      <c r="AP36" s="267" t="s">
        <v>968</v>
      </c>
      <c r="AQ36" s="267" t="s">
        <v>968</v>
      </c>
      <c r="AR36" s="267" t="s">
        <v>968</v>
      </c>
      <c r="AS36" s="267" t="s">
        <v>968</v>
      </c>
      <c r="AT36" s="267" t="s">
        <v>968</v>
      </c>
      <c r="AU36" s="267" t="s">
        <v>968</v>
      </c>
      <c r="AV36" s="267" t="s">
        <v>968</v>
      </c>
      <c r="AW36" s="267" t="s">
        <v>968</v>
      </c>
      <c r="AX36" s="267" t="s">
        <v>968</v>
      </c>
      <c r="AY36" s="267" t="s">
        <v>968</v>
      </c>
      <c r="AZ36" s="267" t="s">
        <v>968</v>
      </c>
      <c r="BA36" s="267" t="s">
        <v>968</v>
      </c>
      <c r="BB36" s="267" t="s">
        <v>968</v>
      </c>
      <c r="BC36" s="267" t="s">
        <v>968</v>
      </c>
      <c r="BD36" s="267" t="s">
        <v>968</v>
      </c>
      <c r="BE36" s="267" t="s">
        <v>968</v>
      </c>
      <c r="BF36" s="267" t="s">
        <v>968</v>
      </c>
      <c r="BG36" s="267" t="s">
        <v>968</v>
      </c>
      <c r="BH36" s="267" t="s">
        <v>968</v>
      </c>
      <c r="BI36" s="267" t="s">
        <v>968</v>
      </c>
      <c r="BJ36" s="267" t="s">
        <v>968</v>
      </c>
      <c r="BK36" s="267" t="s">
        <v>968</v>
      </c>
      <c r="BL36" s="267" t="s">
        <v>968</v>
      </c>
      <c r="BM36" s="267" t="s">
        <v>968</v>
      </c>
      <c r="BN36" s="267" t="s">
        <v>968</v>
      </c>
      <c r="BO36" s="267" t="s">
        <v>968</v>
      </c>
      <c r="BP36" s="267" t="s">
        <v>968</v>
      </c>
      <c r="BQ36" s="267" t="s">
        <v>968</v>
      </c>
      <c r="BR36" s="267" t="s">
        <v>968</v>
      </c>
      <c r="BS36" s="267" t="s">
        <v>968</v>
      </c>
      <c r="BT36" s="267" t="s">
        <v>968</v>
      </c>
      <c r="BU36" s="267" t="s">
        <v>968</v>
      </c>
      <c r="BV36" s="267" t="s">
        <v>968</v>
      </c>
      <c r="BW36" s="267" t="s">
        <v>968</v>
      </c>
      <c r="BX36" s="267" t="s">
        <v>968</v>
      </c>
      <c r="BY36" s="267" t="s">
        <v>968</v>
      </c>
      <c r="BZ36" s="267" t="s">
        <v>968</v>
      </c>
      <c r="CA36" s="267" t="s">
        <v>968</v>
      </c>
      <c r="CB36" s="267" t="s">
        <v>968</v>
      </c>
      <c r="CC36" s="267" t="s">
        <v>968</v>
      </c>
      <c r="CD36" s="243"/>
    </row>
    <row r="37" spans="1:82" ht="47.25" hidden="1" x14ac:dyDescent="0.25">
      <c r="A37" s="265" t="s">
        <v>215</v>
      </c>
      <c r="B37" s="266" t="s">
        <v>993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7" t="s">
        <v>968</v>
      </c>
      <c r="Y37" s="267" t="s">
        <v>968</v>
      </c>
      <c r="Z37" s="267" t="s">
        <v>968</v>
      </c>
      <c r="AA37" s="267" t="s">
        <v>968</v>
      </c>
      <c r="AB37" s="267" t="s">
        <v>968</v>
      </c>
      <c r="AC37" s="267" t="s">
        <v>968</v>
      </c>
      <c r="AD37" s="267" t="s">
        <v>968</v>
      </c>
      <c r="AE37" s="267" t="s">
        <v>968</v>
      </c>
      <c r="AF37" s="267" t="s">
        <v>968</v>
      </c>
      <c r="AG37" s="267" t="s">
        <v>968</v>
      </c>
      <c r="AH37" s="267" t="s">
        <v>968</v>
      </c>
      <c r="AI37" s="267" t="s">
        <v>968</v>
      </c>
      <c r="AJ37" s="267" t="s">
        <v>968</v>
      </c>
      <c r="AK37" s="267" t="s">
        <v>968</v>
      </c>
      <c r="AL37" s="267" t="s">
        <v>968</v>
      </c>
      <c r="AM37" s="267" t="s">
        <v>968</v>
      </c>
      <c r="AN37" s="267" t="s">
        <v>968</v>
      </c>
      <c r="AO37" s="267" t="s">
        <v>968</v>
      </c>
      <c r="AP37" s="267" t="s">
        <v>968</v>
      </c>
      <c r="AQ37" s="267" t="s">
        <v>968</v>
      </c>
      <c r="AR37" s="267" t="s">
        <v>968</v>
      </c>
      <c r="AS37" s="267" t="s">
        <v>968</v>
      </c>
      <c r="AT37" s="267" t="s">
        <v>968</v>
      </c>
      <c r="AU37" s="267" t="s">
        <v>968</v>
      </c>
      <c r="AV37" s="267" t="s">
        <v>968</v>
      </c>
      <c r="AW37" s="267" t="s">
        <v>968</v>
      </c>
      <c r="AX37" s="267" t="s">
        <v>968</v>
      </c>
      <c r="AY37" s="267" t="s">
        <v>968</v>
      </c>
      <c r="AZ37" s="267" t="s">
        <v>968</v>
      </c>
      <c r="BA37" s="267" t="s">
        <v>968</v>
      </c>
      <c r="BB37" s="267" t="s">
        <v>968</v>
      </c>
      <c r="BC37" s="267" t="s">
        <v>968</v>
      </c>
      <c r="BD37" s="267" t="s">
        <v>968</v>
      </c>
      <c r="BE37" s="267" t="s">
        <v>968</v>
      </c>
      <c r="BF37" s="267" t="s">
        <v>968</v>
      </c>
      <c r="BG37" s="267" t="s">
        <v>968</v>
      </c>
      <c r="BH37" s="267" t="s">
        <v>968</v>
      </c>
      <c r="BI37" s="267" t="s">
        <v>968</v>
      </c>
      <c r="BJ37" s="267" t="s">
        <v>968</v>
      </c>
      <c r="BK37" s="267" t="s">
        <v>968</v>
      </c>
      <c r="BL37" s="267" t="s">
        <v>968</v>
      </c>
      <c r="BM37" s="267" t="s">
        <v>968</v>
      </c>
      <c r="BN37" s="267" t="s">
        <v>968</v>
      </c>
      <c r="BO37" s="267" t="s">
        <v>968</v>
      </c>
      <c r="BP37" s="267" t="s">
        <v>968</v>
      </c>
      <c r="BQ37" s="267" t="s">
        <v>968</v>
      </c>
      <c r="BR37" s="267" t="s">
        <v>968</v>
      </c>
      <c r="BS37" s="267" t="s">
        <v>968</v>
      </c>
      <c r="BT37" s="267" t="s">
        <v>968</v>
      </c>
      <c r="BU37" s="267" t="s">
        <v>968</v>
      </c>
      <c r="BV37" s="267" t="s">
        <v>968</v>
      </c>
      <c r="BW37" s="267" t="s">
        <v>968</v>
      </c>
      <c r="BX37" s="267" t="s">
        <v>968</v>
      </c>
      <c r="BY37" s="267" t="s">
        <v>968</v>
      </c>
      <c r="BZ37" s="267" t="s">
        <v>968</v>
      </c>
      <c r="CA37" s="267" t="s">
        <v>968</v>
      </c>
      <c r="CB37" s="267" t="s">
        <v>968</v>
      </c>
      <c r="CC37" s="267" t="s">
        <v>968</v>
      </c>
      <c r="CD37" s="243"/>
    </row>
    <row r="38" spans="1:82" ht="63" hidden="1" x14ac:dyDescent="0.25">
      <c r="A38" s="265" t="s">
        <v>994</v>
      </c>
      <c r="B38" s="266" t="s">
        <v>995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7" t="s">
        <v>968</v>
      </c>
      <c r="Y38" s="267" t="s">
        <v>968</v>
      </c>
      <c r="Z38" s="267" t="s">
        <v>968</v>
      </c>
      <c r="AA38" s="267" t="s">
        <v>968</v>
      </c>
      <c r="AB38" s="267" t="s">
        <v>968</v>
      </c>
      <c r="AC38" s="267" t="s">
        <v>968</v>
      </c>
      <c r="AD38" s="267" t="s">
        <v>968</v>
      </c>
      <c r="AE38" s="267" t="s">
        <v>968</v>
      </c>
      <c r="AF38" s="267" t="s">
        <v>968</v>
      </c>
      <c r="AG38" s="267" t="s">
        <v>968</v>
      </c>
      <c r="AH38" s="267" t="s">
        <v>968</v>
      </c>
      <c r="AI38" s="267" t="s">
        <v>968</v>
      </c>
      <c r="AJ38" s="267" t="s">
        <v>968</v>
      </c>
      <c r="AK38" s="267" t="s">
        <v>968</v>
      </c>
      <c r="AL38" s="267" t="s">
        <v>968</v>
      </c>
      <c r="AM38" s="267" t="s">
        <v>968</v>
      </c>
      <c r="AN38" s="267" t="s">
        <v>968</v>
      </c>
      <c r="AO38" s="267" t="s">
        <v>968</v>
      </c>
      <c r="AP38" s="267" t="s">
        <v>968</v>
      </c>
      <c r="AQ38" s="267" t="s">
        <v>968</v>
      </c>
      <c r="AR38" s="267" t="s">
        <v>968</v>
      </c>
      <c r="AS38" s="267" t="s">
        <v>968</v>
      </c>
      <c r="AT38" s="267" t="s">
        <v>968</v>
      </c>
      <c r="AU38" s="267" t="s">
        <v>968</v>
      </c>
      <c r="AV38" s="267" t="s">
        <v>968</v>
      </c>
      <c r="AW38" s="267" t="s">
        <v>968</v>
      </c>
      <c r="AX38" s="267" t="s">
        <v>968</v>
      </c>
      <c r="AY38" s="267" t="s">
        <v>968</v>
      </c>
      <c r="AZ38" s="267" t="s">
        <v>968</v>
      </c>
      <c r="BA38" s="267" t="s">
        <v>968</v>
      </c>
      <c r="BB38" s="267" t="s">
        <v>968</v>
      </c>
      <c r="BC38" s="267" t="s">
        <v>968</v>
      </c>
      <c r="BD38" s="267" t="s">
        <v>968</v>
      </c>
      <c r="BE38" s="267" t="s">
        <v>968</v>
      </c>
      <c r="BF38" s="267" t="s">
        <v>968</v>
      </c>
      <c r="BG38" s="267" t="s">
        <v>968</v>
      </c>
      <c r="BH38" s="267" t="s">
        <v>968</v>
      </c>
      <c r="BI38" s="267" t="s">
        <v>968</v>
      </c>
      <c r="BJ38" s="267" t="s">
        <v>968</v>
      </c>
      <c r="BK38" s="267" t="s">
        <v>968</v>
      </c>
      <c r="BL38" s="267" t="s">
        <v>968</v>
      </c>
      <c r="BM38" s="267" t="s">
        <v>968</v>
      </c>
      <c r="BN38" s="267" t="s">
        <v>968</v>
      </c>
      <c r="BO38" s="267" t="s">
        <v>968</v>
      </c>
      <c r="BP38" s="267" t="s">
        <v>968</v>
      </c>
      <c r="BQ38" s="267" t="s">
        <v>968</v>
      </c>
      <c r="BR38" s="267" t="s">
        <v>968</v>
      </c>
      <c r="BS38" s="267" t="s">
        <v>968</v>
      </c>
      <c r="BT38" s="267" t="s">
        <v>968</v>
      </c>
      <c r="BU38" s="267" t="s">
        <v>968</v>
      </c>
      <c r="BV38" s="267" t="s">
        <v>968</v>
      </c>
      <c r="BW38" s="267" t="s">
        <v>968</v>
      </c>
      <c r="BX38" s="267" t="s">
        <v>968</v>
      </c>
      <c r="BY38" s="267" t="s">
        <v>968</v>
      </c>
      <c r="BZ38" s="267" t="s">
        <v>968</v>
      </c>
      <c r="CA38" s="267" t="s">
        <v>968</v>
      </c>
      <c r="CB38" s="267" t="s">
        <v>968</v>
      </c>
      <c r="CC38" s="267" t="s">
        <v>968</v>
      </c>
      <c r="CD38" s="243"/>
    </row>
    <row r="39" spans="1:82" ht="94.5" hidden="1" x14ac:dyDescent="0.25">
      <c r="A39" s="265" t="s">
        <v>226</v>
      </c>
      <c r="B39" s="266" t="s">
        <v>1000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7" t="s">
        <v>968</v>
      </c>
      <c r="Y39" s="267" t="s">
        <v>968</v>
      </c>
      <c r="Z39" s="267" t="s">
        <v>968</v>
      </c>
      <c r="AA39" s="267" t="s">
        <v>968</v>
      </c>
      <c r="AB39" s="267" t="s">
        <v>968</v>
      </c>
      <c r="AC39" s="267" t="s">
        <v>968</v>
      </c>
      <c r="AD39" s="267" t="s">
        <v>968</v>
      </c>
      <c r="AE39" s="267" t="s">
        <v>968</v>
      </c>
      <c r="AF39" s="267" t="s">
        <v>968</v>
      </c>
      <c r="AG39" s="267" t="s">
        <v>968</v>
      </c>
      <c r="AH39" s="267" t="s">
        <v>968</v>
      </c>
      <c r="AI39" s="267" t="s">
        <v>968</v>
      </c>
      <c r="AJ39" s="267" t="s">
        <v>968</v>
      </c>
      <c r="AK39" s="267" t="s">
        <v>968</v>
      </c>
      <c r="AL39" s="267" t="s">
        <v>968</v>
      </c>
      <c r="AM39" s="267" t="s">
        <v>968</v>
      </c>
      <c r="AN39" s="267" t="s">
        <v>968</v>
      </c>
      <c r="AO39" s="267" t="s">
        <v>968</v>
      </c>
      <c r="AP39" s="267" t="s">
        <v>968</v>
      </c>
      <c r="AQ39" s="267" t="s">
        <v>968</v>
      </c>
      <c r="AR39" s="267" t="s">
        <v>968</v>
      </c>
      <c r="AS39" s="267" t="s">
        <v>968</v>
      </c>
      <c r="AT39" s="267" t="s">
        <v>968</v>
      </c>
      <c r="AU39" s="267" t="s">
        <v>968</v>
      </c>
      <c r="AV39" s="267" t="s">
        <v>968</v>
      </c>
      <c r="AW39" s="267" t="s">
        <v>968</v>
      </c>
      <c r="AX39" s="267" t="s">
        <v>968</v>
      </c>
      <c r="AY39" s="267" t="s">
        <v>968</v>
      </c>
      <c r="AZ39" s="267" t="s">
        <v>968</v>
      </c>
      <c r="BA39" s="267" t="s">
        <v>968</v>
      </c>
      <c r="BB39" s="267" t="s">
        <v>968</v>
      </c>
      <c r="BC39" s="267" t="s">
        <v>968</v>
      </c>
      <c r="BD39" s="267" t="s">
        <v>968</v>
      </c>
      <c r="BE39" s="267" t="s">
        <v>968</v>
      </c>
      <c r="BF39" s="267" t="s">
        <v>968</v>
      </c>
      <c r="BG39" s="267" t="s">
        <v>968</v>
      </c>
      <c r="BH39" s="267" t="s">
        <v>968</v>
      </c>
      <c r="BI39" s="267" t="s">
        <v>968</v>
      </c>
      <c r="BJ39" s="267" t="s">
        <v>968</v>
      </c>
      <c r="BK39" s="267" t="s">
        <v>968</v>
      </c>
      <c r="BL39" s="267" t="s">
        <v>968</v>
      </c>
      <c r="BM39" s="267" t="s">
        <v>968</v>
      </c>
      <c r="BN39" s="267" t="s">
        <v>968</v>
      </c>
      <c r="BO39" s="267" t="s">
        <v>968</v>
      </c>
      <c r="BP39" s="267" t="s">
        <v>968</v>
      </c>
      <c r="BQ39" s="267" t="s">
        <v>968</v>
      </c>
      <c r="BR39" s="267" t="s">
        <v>968</v>
      </c>
      <c r="BS39" s="267" t="s">
        <v>968</v>
      </c>
      <c r="BT39" s="267" t="s">
        <v>968</v>
      </c>
      <c r="BU39" s="267" t="s">
        <v>968</v>
      </c>
      <c r="BV39" s="267" t="s">
        <v>968</v>
      </c>
      <c r="BW39" s="267" t="s">
        <v>968</v>
      </c>
      <c r="BX39" s="267" t="s">
        <v>968</v>
      </c>
      <c r="BY39" s="267" t="s">
        <v>968</v>
      </c>
      <c r="BZ39" s="267" t="s">
        <v>968</v>
      </c>
      <c r="CA39" s="267" t="s">
        <v>968</v>
      </c>
      <c r="CB39" s="267" t="s">
        <v>968</v>
      </c>
      <c r="CC39" s="267" t="s">
        <v>968</v>
      </c>
      <c r="CD39" s="243"/>
    </row>
    <row r="40" spans="1:82" ht="78.75" hidden="1" x14ac:dyDescent="0.25">
      <c r="A40" s="265" t="s">
        <v>1001</v>
      </c>
      <c r="B40" s="266" t="s">
        <v>1002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7" t="s">
        <v>968</v>
      </c>
      <c r="Y40" s="267" t="s">
        <v>968</v>
      </c>
      <c r="Z40" s="267" t="s">
        <v>968</v>
      </c>
      <c r="AA40" s="267" t="s">
        <v>968</v>
      </c>
      <c r="AB40" s="267" t="s">
        <v>968</v>
      </c>
      <c r="AC40" s="267" t="s">
        <v>968</v>
      </c>
      <c r="AD40" s="267" t="s">
        <v>968</v>
      </c>
      <c r="AE40" s="267" t="s">
        <v>968</v>
      </c>
      <c r="AF40" s="267" t="s">
        <v>968</v>
      </c>
      <c r="AG40" s="267" t="s">
        <v>968</v>
      </c>
      <c r="AH40" s="267" t="s">
        <v>968</v>
      </c>
      <c r="AI40" s="267" t="s">
        <v>968</v>
      </c>
      <c r="AJ40" s="267" t="s">
        <v>968</v>
      </c>
      <c r="AK40" s="267" t="s">
        <v>968</v>
      </c>
      <c r="AL40" s="267" t="s">
        <v>968</v>
      </c>
      <c r="AM40" s="267" t="s">
        <v>968</v>
      </c>
      <c r="AN40" s="267" t="s">
        <v>968</v>
      </c>
      <c r="AO40" s="267" t="s">
        <v>968</v>
      </c>
      <c r="AP40" s="267" t="s">
        <v>968</v>
      </c>
      <c r="AQ40" s="267" t="s">
        <v>968</v>
      </c>
      <c r="AR40" s="267" t="s">
        <v>968</v>
      </c>
      <c r="AS40" s="267" t="s">
        <v>968</v>
      </c>
      <c r="AT40" s="267" t="s">
        <v>968</v>
      </c>
      <c r="AU40" s="267" t="s">
        <v>968</v>
      </c>
      <c r="AV40" s="267" t="s">
        <v>968</v>
      </c>
      <c r="AW40" s="267" t="s">
        <v>968</v>
      </c>
      <c r="AX40" s="267" t="s">
        <v>968</v>
      </c>
      <c r="AY40" s="267" t="s">
        <v>968</v>
      </c>
      <c r="AZ40" s="267" t="s">
        <v>968</v>
      </c>
      <c r="BA40" s="267" t="s">
        <v>968</v>
      </c>
      <c r="BB40" s="267" t="s">
        <v>968</v>
      </c>
      <c r="BC40" s="267" t="s">
        <v>968</v>
      </c>
      <c r="BD40" s="267" t="s">
        <v>968</v>
      </c>
      <c r="BE40" s="267" t="s">
        <v>968</v>
      </c>
      <c r="BF40" s="267" t="s">
        <v>968</v>
      </c>
      <c r="BG40" s="267" t="s">
        <v>968</v>
      </c>
      <c r="BH40" s="267" t="s">
        <v>968</v>
      </c>
      <c r="BI40" s="267" t="s">
        <v>968</v>
      </c>
      <c r="BJ40" s="267" t="s">
        <v>968</v>
      </c>
      <c r="BK40" s="267" t="s">
        <v>968</v>
      </c>
      <c r="BL40" s="267" t="s">
        <v>968</v>
      </c>
      <c r="BM40" s="267" t="s">
        <v>968</v>
      </c>
      <c r="BN40" s="267" t="s">
        <v>968</v>
      </c>
      <c r="BO40" s="267" t="s">
        <v>968</v>
      </c>
      <c r="BP40" s="267" t="s">
        <v>968</v>
      </c>
      <c r="BQ40" s="267" t="s">
        <v>968</v>
      </c>
      <c r="BR40" s="267" t="s">
        <v>968</v>
      </c>
      <c r="BS40" s="267" t="s">
        <v>968</v>
      </c>
      <c r="BT40" s="267" t="s">
        <v>968</v>
      </c>
      <c r="BU40" s="267" t="s">
        <v>968</v>
      </c>
      <c r="BV40" s="267" t="s">
        <v>968</v>
      </c>
      <c r="BW40" s="267" t="s">
        <v>968</v>
      </c>
      <c r="BX40" s="267" t="s">
        <v>968</v>
      </c>
      <c r="BY40" s="267" t="s">
        <v>968</v>
      </c>
      <c r="BZ40" s="267" t="s">
        <v>968</v>
      </c>
      <c r="CA40" s="267" t="s">
        <v>968</v>
      </c>
      <c r="CB40" s="267" t="s">
        <v>968</v>
      </c>
      <c r="CC40" s="267" t="s">
        <v>968</v>
      </c>
      <c r="CD40" s="243"/>
    </row>
    <row r="41" spans="1:82" ht="78.75" hidden="1" x14ac:dyDescent="0.25">
      <c r="A41" s="265" t="s">
        <v>1003</v>
      </c>
      <c r="B41" s="266" t="s">
        <v>1004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7" t="s">
        <v>968</v>
      </c>
      <c r="Y41" s="267" t="s">
        <v>968</v>
      </c>
      <c r="Z41" s="267" t="s">
        <v>968</v>
      </c>
      <c r="AA41" s="267" t="s">
        <v>968</v>
      </c>
      <c r="AB41" s="267" t="s">
        <v>968</v>
      </c>
      <c r="AC41" s="267" t="s">
        <v>968</v>
      </c>
      <c r="AD41" s="267" t="s">
        <v>968</v>
      </c>
      <c r="AE41" s="267" t="s">
        <v>968</v>
      </c>
      <c r="AF41" s="267" t="s">
        <v>968</v>
      </c>
      <c r="AG41" s="267" t="s">
        <v>968</v>
      </c>
      <c r="AH41" s="267" t="s">
        <v>968</v>
      </c>
      <c r="AI41" s="267" t="s">
        <v>968</v>
      </c>
      <c r="AJ41" s="267" t="s">
        <v>968</v>
      </c>
      <c r="AK41" s="267" t="s">
        <v>968</v>
      </c>
      <c r="AL41" s="267" t="s">
        <v>968</v>
      </c>
      <c r="AM41" s="267" t="s">
        <v>968</v>
      </c>
      <c r="AN41" s="267" t="s">
        <v>968</v>
      </c>
      <c r="AO41" s="267" t="s">
        <v>968</v>
      </c>
      <c r="AP41" s="267" t="s">
        <v>968</v>
      </c>
      <c r="AQ41" s="267" t="s">
        <v>968</v>
      </c>
      <c r="AR41" s="267" t="s">
        <v>968</v>
      </c>
      <c r="AS41" s="267" t="s">
        <v>968</v>
      </c>
      <c r="AT41" s="267" t="s">
        <v>968</v>
      </c>
      <c r="AU41" s="267" t="s">
        <v>968</v>
      </c>
      <c r="AV41" s="267" t="s">
        <v>968</v>
      </c>
      <c r="AW41" s="267" t="s">
        <v>968</v>
      </c>
      <c r="AX41" s="267" t="s">
        <v>968</v>
      </c>
      <c r="AY41" s="267" t="s">
        <v>968</v>
      </c>
      <c r="AZ41" s="267" t="s">
        <v>968</v>
      </c>
      <c r="BA41" s="267" t="s">
        <v>968</v>
      </c>
      <c r="BB41" s="267" t="s">
        <v>968</v>
      </c>
      <c r="BC41" s="267" t="s">
        <v>968</v>
      </c>
      <c r="BD41" s="267" t="s">
        <v>968</v>
      </c>
      <c r="BE41" s="267" t="s">
        <v>968</v>
      </c>
      <c r="BF41" s="267" t="s">
        <v>968</v>
      </c>
      <c r="BG41" s="267" t="s">
        <v>968</v>
      </c>
      <c r="BH41" s="267" t="s">
        <v>968</v>
      </c>
      <c r="BI41" s="267" t="s">
        <v>968</v>
      </c>
      <c r="BJ41" s="267" t="s">
        <v>968</v>
      </c>
      <c r="BK41" s="267" t="s">
        <v>968</v>
      </c>
      <c r="BL41" s="267" t="s">
        <v>968</v>
      </c>
      <c r="BM41" s="267" t="s">
        <v>968</v>
      </c>
      <c r="BN41" s="267" t="s">
        <v>968</v>
      </c>
      <c r="BO41" s="267" t="s">
        <v>968</v>
      </c>
      <c r="BP41" s="267" t="s">
        <v>968</v>
      </c>
      <c r="BQ41" s="267" t="s">
        <v>968</v>
      </c>
      <c r="BR41" s="267" t="s">
        <v>968</v>
      </c>
      <c r="BS41" s="267" t="s">
        <v>968</v>
      </c>
      <c r="BT41" s="267" t="s">
        <v>968</v>
      </c>
      <c r="BU41" s="267" t="s">
        <v>968</v>
      </c>
      <c r="BV41" s="267" t="s">
        <v>968</v>
      </c>
      <c r="BW41" s="267" t="s">
        <v>968</v>
      </c>
      <c r="BX41" s="267" t="s">
        <v>968</v>
      </c>
      <c r="BY41" s="267" t="s">
        <v>968</v>
      </c>
      <c r="BZ41" s="267" t="s">
        <v>968</v>
      </c>
      <c r="CA41" s="267" t="s">
        <v>968</v>
      </c>
      <c r="CB41" s="267" t="s">
        <v>968</v>
      </c>
      <c r="CC41" s="267" t="s">
        <v>968</v>
      </c>
      <c r="CD41" s="243"/>
    </row>
    <row r="42" spans="1:82" ht="47.25" hidden="1" x14ac:dyDescent="0.25">
      <c r="A42" s="265" t="s">
        <v>227</v>
      </c>
      <c r="B42" s="266" t="s">
        <v>1005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7" t="s">
        <v>968</v>
      </c>
      <c r="Y42" s="267" t="s">
        <v>968</v>
      </c>
      <c r="Z42" s="267" t="s">
        <v>968</v>
      </c>
      <c r="AA42" s="267" t="s">
        <v>968</v>
      </c>
      <c r="AB42" s="267" t="s">
        <v>968</v>
      </c>
      <c r="AC42" s="267" t="s">
        <v>968</v>
      </c>
      <c r="AD42" s="267" t="s">
        <v>968</v>
      </c>
      <c r="AE42" s="267" t="s">
        <v>968</v>
      </c>
      <c r="AF42" s="267" t="s">
        <v>968</v>
      </c>
      <c r="AG42" s="267" t="s">
        <v>968</v>
      </c>
      <c r="AH42" s="267" t="s">
        <v>968</v>
      </c>
      <c r="AI42" s="267" t="s">
        <v>968</v>
      </c>
      <c r="AJ42" s="267" t="s">
        <v>968</v>
      </c>
      <c r="AK42" s="267" t="s">
        <v>968</v>
      </c>
      <c r="AL42" s="267" t="s">
        <v>968</v>
      </c>
      <c r="AM42" s="267" t="s">
        <v>968</v>
      </c>
      <c r="AN42" s="267" t="s">
        <v>968</v>
      </c>
      <c r="AO42" s="267" t="s">
        <v>968</v>
      </c>
      <c r="AP42" s="267" t="s">
        <v>968</v>
      </c>
      <c r="AQ42" s="267" t="s">
        <v>968</v>
      </c>
      <c r="AR42" s="267" t="s">
        <v>968</v>
      </c>
      <c r="AS42" s="267" t="s">
        <v>968</v>
      </c>
      <c r="AT42" s="267" t="s">
        <v>968</v>
      </c>
      <c r="AU42" s="267" t="s">
        <v>968</v>
      </c>
      <c r="AV42" s="267" t="s">
        <v>968</v>
      </c>
      <c r="AW42" s="267" t="s">
        <v>968</v>
      </c>
      <c r="AX42" s="267" t="s">
        <v>968</v>
      </c>
      <c r="AY42" s="267" t="s">
        <v>968</v>
      </c>
      <c r="AZ42" s="267" t="s">
        <v>968</v>
      </c>
      <c r="BA42" s="267" t="s">
        <v>968</v>
      </c>
      <c r="BB42" s="267" t="s">
        <v>968</v>
      </c>
      <c r="BC42" s="267" t="s">
        <v>968</v>
      </c>
      <c r="BD42" s="267" t="s">
        <v>968</v>
      </c>
      <c r="BE42" s="267" t="s">
        <v>968</v>
      </c>
      <c r="BF42" s="267" t="s">
        <v>968</v>
      </c>
      <c r="BG42" s="267" t="s">
        <v>968</v>
      </c>
      <c r="BH42" s="267" t="s">
        <v>968</v>
      </c>
      <c r="BI42" s="267" t="s">
        <v>968</v>
      </c>
      <c r="BJ42" s="267" t="s">
        <v>968</v>
      </c>
      <c r="BK42" s="267" t="s">
        <v>968</v>
      </c>
      <c r="BL42" s="267" t="s">
        <v>968</v>
      </c>
      <c r="BM42" s="267" t="s">
        <v>968</v>
      </c>
      <c r="BN42" s="267" t="s">
        <v>968</v>
      </c>
      <c r="BO42" s="267" t="s">
        <v>968</v>
      </c>
      <c r="BP42" s="267" t="s">
        <v>968</v>
      </c>
      <c r="BQ42" s="267" t="s">
        <v>968</v>
      </c>
      <c r="BR42" s="267" t="s">
        <v>968</v>
      </c>
      <c r="BS42" s="267" t="s">
        <v>968</v>
      </c>
      <c r="BT42" s="267" t="s">
        <v>968</v>
      </c>
      <c r="BU42" s="267" t="s">
        <v>968</v>
      </c>
      <c r="BV42" s="267" t="s">
        <v>968</v>
      </c>
      <c r="BW42" s="267" t="s">
        <v>968</v>
      </c>
      <c r="BX42" s="267" t="s">
        <v>968</v>
      </c>
      <c r="BY42" s="267" t="s">
        <v>968</v>
      </c>
      <c r="BZ42" s="267" t="s">
        <v>968</v>
      </c>
      <c r="CA42" s="267" t="s">
        <v>968</v>
      </c>
      <c r="CB42" s="267" t="s">
        <v>968</v>
      </c>
      <c r="CC42" s="267" t="s">
        <v>968</v>
      </c>
      <c r="CD42" s="243"/>
    </row>
    <row r="43" spans="1:82" ht="63" hidden="1" x14ac:dyDescent="0.25">
      <c r="A43" s="265" t="s">
        <v>297</v>
      </c>
      <c r="B43" s="266" t="s">
        <v>1006</v>
      </c>
      <c r="C43" s="267" t="s">
        <v>968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7" t="s">
        <v>968</v>
      </c>
      <c r="Y43" s="267" t="s">
        <v>968</v>
      </c>
      <c r="Z43" s="267" t="s">
        <v>968</v>
      </c>
      <c r="AA43" s="267" t="s">
        <v>968</v>
      </c>
      <c r="AB43" s="267" t="s">
        <v>968</v>
      </c>
      <c r="AC43" s="267" t="s">
        <v>968</v>
      </c>
      <c r="AD43" s="267" t="s">
        <v>968</v>
      </c>
      <c r="AE43" s="267" t="s">
        <v>968</v>
      </c>
      <c r="AF43" s="267" t="s">
        <v>968</v>
      </c>
      <c r="AG43" s="267" t="s">
        <v>968</v>
      </c>
      <c r="AH43" s="267" t="s">
        <v>968</v>
      </c>
      <c r="AI43" s="267" t="s">
        <v>968</v>
      </c>
      <c r="AJ43" s="267" t="s">
        <v>968</v>
      </c>
      <c r="AK43" s="267" t="s">
        <v>968</v>
      </c>
      <c r="AL43" s="267" t="s">
        <v>968</v>
      </c>
      <c r="AM43" s="267" t="s">
        <v>968</v>
      </c>
      <c r="AN43" s="267" t="s">
        <v>968</v>
      </c>
      <c r="AO43" s="267" t="s">
        <v>968</v>
      </c>
      <c r="AP43" s="267" t="s">
        <v>968</v>
      </c>
      <c r="AQ43" s="267" t="s">
        <v>968</v>
      </c>
      <c r="AR43" s="267" t="s">
        <v>968</v>
      </c>
      <c r="AS43" s="267" t="s">
        <v>968</v>
      </c>
      <c r="AT43" s="267" t="s">
        <v>968</v>
      </c>
      <c r="AU43" s="267" t="s">
        <v>968</v>
      </c>
      <c r="AV43" s="267" t="s">
        <v>968</v>
      </c>
      <c r="AW43" s="267" t="s">
        <v>968</v>
      </c>
      <c r="AX43" s="267" t="s">
        <v>968</v>
      </c>
      <c r="AY43" s="267" t="s">
        <v>968</v>
      </c>
      <c r="AZ43" s="267" t="s">
        <v>968</v>
      </c>
      <c r="BA43" s="267" t="s">
        <v>968</v>
      </c>
      <c r="BB43" s="267" t="s">
        <v>968</v>
      </c>
      <c r="BC43" s="267" t="s">
        <v>968</v>
      </c>
      <c r="BD43" s="267" t="s">
        <v>968</v>
      </c>
      <c r="BE43" s="267" t="s">
        <v>968</v>
      </c>
      <c r="BF43" s="267" t="s">
        <v>968</v>
      </c>
      <c r="BG43" s="267" t="s">
        <v>968</v>
      </c>
      <c r="BH43" s="267" t="s">
        <v>968</v>
      </c>
      <c r="BI43" s="267" t="s">
        <v>968</v>
      </c>
      <c r="BJ43" s="267" t="s">
        <v>968</v>
      </c>
      <c r="BK43" s="267" t="s">
        <v>968</v>
      </c>
      <c r="BL43" s="267" t="s">
        <v>968</v>
      </c>
      <c r="BM43" s="267" t="s">
        <v>968</v>
      </c>
      <c r="BN43" s="267" t="s">
        <v>968</v>
      </c>
      <c r="BO43" s="267" t="s">
        <v>968</v>
      </c>
      <c r="BP43" s="267" t="s">
        <v>968</v>
      </c>
      <c r="BQ43" s="267" t="s">
        <v>968</v>
      </c>
      <c r="BR43" s="267" t="s">
        <v>968</v>
      </c>
      <c r="BS43" s="267" t="s">
        <v>968</v>
      </c>
      <c r="BT43" s="267" t="s">
        <v>968</v>
      </c>
      <c r="BU43" s="267" t="s">
        <v>968</v>
      </c>
      <c r="BV43" s="267" t="s">
        <v>968</v>
      </c>
      <c r="BW43" s="267" t="s">
        <v>968</v>
      </c>
      <c r="BX43" s="267" t="s">
        <v>968</v>
      </c>
      <c r="BY43" s="267" t="s">
        <v>968</v>
      </c>
      <c r="BZ43" s="267" t="s">
        <v>968</v>
      </c>
      <c r="CA43" s="267" t="s">
        <v>968</v>
      </c>
      <c r="CB43" s="267" t="s">
        <v>968</v>
      </c>
      <c r="CC43" s="267" t="s">
        <v>968</v>
      </c>
      <c r="CD43" s="243"/>
    </row>
    <row r="44" spans="1:82" ht="31.5" x14ac:dyDescent="0.25">
      <c r="A44" s="265" t="s">
        <v>299</v>
      </c>
      <c r="B44" s="268" t="s">
        <v>1007</v>
      </c>
      <c r="C44" s="267"/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>
        <f>J67</f>
        <v>5</v>
      </c>
      <c r="K44" s="277">
        <f>'13квОС'!K44</f>
        <v>3436</v>
      </c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>
        <f>Q67</f>
        <v>0</v>
      </c>
      <c r="R44" s="267">
        <f>R45</f>
        <v>0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7" t="s">
        <v>968</v>
      </c>
      <c r="Y44" s="267" t="s">
        <v>968</v>
      </c>
      <c r="Z44" s="267" t="s">
        <v>968</v>
      </c>
      <c r="AA44" s="267" t="s">
        <v>968</v>
      </c>
      <c r="AB44" s="267" t="s">
        <v>968</v>
      </c>
      <c r="AC44" s="267" t="s">
        <v>968</v>
      </c>
      <c r="AD44" s="267" t="s">
        <v>968</v>
      </c>
      <c r="AE44" s="267" t="s">
        <v>968</v>
      </c>
      <c r="AF44" s="267" t="s">
        <v>968</v>
      </c>
      <c r="AG44" s="267" t="s">
        <v>968</v>
      </c>
      <c r="AH44" s="267" t="s">
        <v>968</v>
      </c>
      <c r="AI44" s="267" t="s">
        <v>968</v>
      </c>
      <c r="AJ44" s="267" t="s">
        <v>968</v>
      </c>
      <c r="AK44" s="267" t="s">
        <v>968</v>
      </c>
      <c r="AL44" s="267" t="s">
        <v>968</v>
      </c>
      <c r="AM44" s="267" t="s">
        <v>968</v>
      </c>
      <c r="AN44" s="267" t="s">
        <v>968</v>
      </c>
      <c r="AO44" s="267" t="s">
        <v>968</v>
      </c>
      <c r="AP44" s="267" t="s">
        <v>968</v>
      </c>
      <c r="AQ44" s="267" t="s">
        <v>968</v>
      </c>
      <c r="AR44" s="267" t="s">
        <v>968</v>
      </c>
      <c r="AS44" s="267" t="s">
        <v>968</v>
      </c>
      <c r="AT44" s="267" t="s">
        <v>968</v>
      </c>
      <c r="AU44" s="267" t="s">
        <v>968</v>
      </c>
      <c r="AV44" s="267" t="s">
        <v>968</v>
      </c>
      <c r="AW44" s="267" t="s">
        <v>968</v>
      </c>
      <c r="AX44" s="267" t="s">
        <v>968</v>
      </c>
      <c r="AY44" s="267" t="s">
        <v>968</v>
      </c>
      <c r="AZ44" s="267">
        <f>AZ67</f>
        <v>0</v>
      </c>
      <c r="BA44" s="267">
        <f>BA45</f>
        <v>0</v>
      </c>
      <c r="BB44" s="267" t="s">
        <v>968</v>
      </c>
      <c r="BC44" s="267" t="s">
        <v>968</v>
      </c>
      <c r="BD44" s="267" t="s">
        <v>968</v>
      </c>
      <c r="BE44" s="267" t="s">
        <v>968</v>
      </c>
      <c r="BF44" s="267" t="s">
        <v>968</v>
      </c>
      <c r="BG44" s="267" t="s">
        <v>968</v>
      </c>
      <c r="BH44" s="267">
        <v>0</v>
      </c>
      <c r="BI44" s="267" t="s">
        <v>968</v>
      </c>
      <c r="BJ44" s="267" t="s">
        <v>968</v>
      </c>
      <c r="BK44" s="267" t="s">
        <v>968</v>
      </c>
      <c r="BL44" s="267" t="s">
        <v>968</v>
      </c>
      <c r="BM44" s="267" t="s">
        <v>968</v>
      </c>
      <c r="BN44" s="267" t="s">
        <v>968</v>
      </c>
      <c r="BO44" s="267" t="s">
        <v>968</v>
      </c>
      <c r="BP44" s="267" t="s">
        <v>968</v>
      </c>
      <c r="BQ44" s="267" t="s">
        <v>968</v>
      </c>
      <c r="BR44" s="267" t="s">
        <v>968</v>
      </c>
      <c r="BS44" s="267" t="s">
        <v>968</v>
      </c>
      <c r="BT44" s="267" t="s">
        <v>968</v>
      </c>
      <c r="BU44" s="267" t="s">
        <v>968</v>
      </c>
      <c r="BV44" s="267" t="s">
        <v>968</v>
      </c>
      <c r="BW44" s="267" t="s">
        <v>968</v>
      </c>
      <c r="BX44" s="267" t="s">
        <v>968</v>
      </c>
      <c r="BY44" s="267" t="s">
        <v>968</v>
      </c>
      <c r="BZ44" s="267" t="s">
        <v>968</v>
      </c>
      <c r="CA44" s="267" t="s">
        <v>968</v>
      </c>
      <c r="CB44" s="267" t="s">
        <v>968</v>
      </c>
      <c r="CC44" s="267" t="s">
        <v>968</v>
      </c>
      <c r="CD44" s="243"/>
    </row>
    <row r="45" spans="1:82" ht="78.75" x14ac:dyDescent="0.25">
      <c r="A45" s="265" t="s">
        <v>1008</v>
      </c>
      <c r="B45" s="266" t="s">
        <v>1009</v>
      </c>
      <c r="C45" s="267" t="s">
        <v>1010</v>
      </c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77">
        <f>'13квОС'!K45</f>
        <v>3436</v>
      </c>
      <c r="L45" s="267" t="s">
        <v>968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>
        <v>0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7" t="s">
        <v>968</v>
      </c>
      <c r="Y45" s="267" t="s">
        <v>968</v>
      </c>
      <c r="Z45" s="267" t="s">
        <v>968</v>
      </c>
      <c r="AA45" s="267" t="s">
        <v>968</v>
      </c>
      <c r="AB45" s="267" t="s">
        <v>968</v>
      </c>
      <c r="AC45" s="267" t="s">
        <v>968</v>
      </c>
      <c r="AD45" s="267" t="s">
        <v>968</v>
      </c>
      <c r="AE45" s="267" t="s">
        <v>968</v>
      </c>
      <c r="AF45" s="267" t="s">
        <v>968</v>
      </c>
      <c r="AG45" s="267" t="s">
        <v>968</v>
      </c>
      <c r="AH45" s="267" t="s">
        <v>968</v>
      </c>
      <c r="AI45" s="267" t="s">
        <v>968</v>
      </c>
      <c r="AJ45" s="267" t="s">
        <v>968</v>
      </c>
      <c r="AK45" s="267" t="s">
        <v>968</v>
      </c>
      <c r="AL45" s="267" t="s">
        <v>968</v>
      </c>
      <c r="AM45" s="267" t="s">
        <v>968</v>
      </c>
      <c r="AN45" s="267" t="s">
        <v>968</v>
      </c>
      <c r="AO45" s="267" t="s">
        <v>968</v>
      </c>
      <c r="AP45" s="267" t="s">
        <v>968</v>
      </c>
      <c r="AQ45" s="267" t="s">
        <v>968</v>
      </c>
      <c r="AR45" s="267" t="s">
        <v>968</v>
      </c>
      <c r="AS45" s="267" t="s">
        <v>968</v>
      </c>
      <c r="AT45" s="267" t="s">
        <v>968</v>
      </c>
      <c r="AU45" s="267" t="s">
        <v>968</v>
      </c>
      <c r="AV45" s="267" t="s">
        <v>968</v>
      </c>
      <c r="AW45" s="267" t="s">
        <v>968</v>
      </c>
      <c r="AX45" s="267" t="s">
        <v>968</v>
      </c>
      <c r="AY45" s="267" t="s">
        <v>968</v>
      </c>
      <c r="AZ45" s="267" t="s">
        <v>968</v>
      </c>
      <c r="BA45" s="267">
        <v>0</v>
      </c>
      <c r="BB45" s="267" t="s">
        <v>968</v>
      </c>
      <c r="BC45" s="267" t="s">
        <v>968</v>
      </c>
      <c r="BD45" s="267" t="s">
        <v>968</v>
      </c>
      <c r="BE45" s="267" t="s">
        <v>968</v>
      </c>
      <c r="BF45" s="267" t="s">
        <v>968</v>
      </c>
      <c r="BG45" s="267" t="s">
        <v>968</v>
      </c>
      <c r="BH45" s="267">
        <v>0</v>
      </c>
      <c r="BI45" s="267" t="s">
        <v>968</v>
      </c>
      <c r="BJ45" s="267" t="s">
        <v>968</v>
      </c>
      <c r="BK45" s="267" t="s">
        <v>968</v>
      </c>
      <c r="BL45" s="267" t="s">
        <v>968</v>
      </c>
      <c r="BM45" s="267" t="s">
        <v>968</v>
      </c>
      <c r="BN45" s="267" t="s">
        <v>968</v>
      </c>
      <c r="BO45" s="267" t="s">
        <v>968</v>
      </c>
      <c r="BP45" s="267" t="s">
        <v>968</v>
      </c>
      <c r="BQ45" s="267" t="s">
        <v>968</v>
      </c>
      <c r="BR45" s="267" t="s">
        <v>968</v>
      </c>
      <c r="BS45" s="267" t="s">
        <v>968</v>
      </c>
      <c r="BT45" s="267" t="s">
        <v>968</v>
      </c>
      <c r="BU45" s="267" t="s">
        <v>968</v>
      </c>
      <c r="BV45" s="267" t="s">
        <v>968</v>
      </c>
      <c r="BW45" s="267" t="s">
        <v>968</v>
      </c>
      <c r="BX45" s="267" t="s">
        <v>968</v>
      </c>
      <c r="BY45" s="267" t="s">
        <v>968</v>
      </c>
      <c r="BZ45" s="267" t="s">
        <v>968</v>
      </c>
      <c r="CA45" s="267" t="s">
        <v>968</v>
      </c>
      <c r="CB45" s="267" t="s">
        <v>968</v>
      </c>
      <c r="CC45" s="267" t="s">
        <v>968</v>
      </c>
      <c r="CD45" s="243"/>
    </row>
    <row r="46" spans="1:82" ht="63" x14ac:dyDescent="0.25">
      <c r="A46" s="265" t="s">
        <v>1011</v>
      </c>
      <c r="B46" s="266" t="s">
        <v>1012</v>
      </c>
      <c r="C46" s="267" t="s">
        <v>1013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77">
        <f>'13квОС'!K46</f>
        <v>3436</v>
      </c>
      <c r="L46" s="267" t="s">
        <v>968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7" t="s">
        <v>968</v>
      </c>
      <c r="Y46" s="267" t="s">
        <v>968</v>
      </c>
      <c r="Z46" s="267" t="s">
        <v>968</v>
      </c>
      <c r="AA46" s="267" t="s">
        <v>968</v>
      </c>
      <c r="AB46" s="267" t="s">
        <v>968</v>
      </c>
      <c r="AC46" s="267" t="s">
        <v>968</v>
      </c>
      <c r="AD46" s="267" t="s">
        <v>968</v>
      </c>
      <c r="AE46" s="267" t="s">
        <v>968</v>
      </c>
      <c r="AF46" s="267" t="s">
        <v>968</v>
      </c>
      <c r="AG46" s="267" t="s">
        <v>968</v>
      </c>
      <c r="AH46" s="267" t="s">
        <v>968</v>
      </c>
      <c r="AI46" s="267" t="s">
        <v>968</v>
      </c>
      <c r="AJ46" s="267" t="s">
        <v>968</v>
      </c>
      <c r="AK46" s="267" t="s">
        <v>968</v>
      </c>
      <c r="AL46" s="267" t="s">
        <v>968</v>
      </c>
      <c r="AM46" s="267" t="s">
        <v>968</v>
      </c>
      <c r="AN46" s="267" t="s">
        <v>968</v>
      </c>
      <c r="AO46" s="267" t="s">
        <v>968</v>
      </c>
      <c r="AP46" s="267" t="s">
        <v>968</v>
      </c>
      <c r="AQ46" s="267" t="s">
        <v>968</v>
      </c>
      <c r="AR46" s="267" t="s">
        <v>968</v>
      </c>
      <c r="AS46" s="267" t="s">
        <v>968</v>
      </c>
      <c r="AT46" s="267" t="s">
        <v>968</v>
      </c>
      <c r="AU46" s="267" t="s">
        <v>968</v>
      </c>
      <c r="AV46" s="267" t="s">
        <v>968</v>
      </c>
      <c r="AW46" s="267" t="s">
        <v>968</v>
      </c>
      <c r="AX46" s="267" t="s">
        <v>968</v>
      </c>
      <c r="AY46" s="267" t="s">
        <v>968</v>
      </c>
      <c r="AZ46" s="267" t="s">
        <v>968</v>
      </c>
      <c r="BA46" s="267" t="s">
        <v>968</v>
      </c>
      <c r="BB46" s="267" t="s">
        <v>968</v>
      </c>
      <c r="BC46" s="267" t="s">
        <v>968</v>
      </c>
      <c r="BD46" s="267" t="s">
        <v>968</v>
      </c>
      <c r="BE46" s="267" t="s">
        <v>968</v>
      </c>
      <c r="BF46" s="267" t="s">
        <v>968</v>
      </c>
      <c r="BG46" s="267" t="s">
        <v>968</v>
      </c>
      <c r="BH46" s="267" t="s">
        <v>968</v>
      </c>
      <c r="BI46" s="267" t="s">
        <v>968</v>
      </c>
      <c r="BJ46" s="267" t="s">
        <v>968</v>
      </c>
      <c r="BK46" s="267" t="s">
        <v>968</v>
      </c>
      <c r="BL46" s="267" t="s">
        <v>968</v>
      </c>
      <c r="BM46" s="267" t="s">
        <v>968</v>
      </c>
      <c r="BN46" s="267" t="s">
        <v>968</v>
      </c>
      <c r="BO46" s="267" t="s">
        <v>968</v>
      </c>
      <c r="BP46" s="267" t="s">
        <v>968</v>
      </c>
      <c r="BQ46" s="267" t="s">
        <v>968</v>
      </c>
      <c r="BR46" s="267" t="s">
        <v>968</v>
      </c>
      <c r="BS46" s="267" t="s">
        <v>968</v>
      </c>
      <c r="BT46" s="267" t="s">
        <v>968</v>
      </c>
      <c r="BU46" s="267" t="s">
        <v>968</v>
      </c>
      <c r="BV46" s="267" t="s">
        <v>968</v>
      </c>
      <c r="BW46" s="267" t="s">
        <v>968</v>
      </c>
      <c r="BX46" s="267" t="s">
        <v>968</v>
      </c>
      <c r="BY46" s="267" t="s">
        <v>968</v>
      </c>
      <c r="BZ46" s="267" t="s">
        <v>968</v>
      </c>
      <c r="CA46" s="267" t="s">
        <v>968</v>
      </c>
      <c r="CB46" s="267" t="s">
        <v>968</v>
      </c>
      <c r="CC46" s="267" t="s">
        <v>968</v>
      </c>
      <c r="CD46" s="243"/>
    </row>
    <row r="47" spans="1:82" ht="47.25" x14ac:dyDescent="0.25">
      <c r="A47" s="265" t="s">
        <v>1014</v>
      </c>
      <c r="B47" s="266" t="s">
        <v>1015</v>
      </c>
      <c r="C47" s="267" t="s">
        <v>1016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77">
        <f>'13квОС'!K47</f>
        <v>0</v>
      </c>
      <c r="L47" s="267" t="s">
        <v>968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>
        <v>0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7" t="s">
        <v>968</v>
      </c>
      <c r="Y47" s="267" t="s">
        <v>968</v>
      </c>
      <c r="Z47" s="267" t="s">
        <v>968</v>
      </c>
      <c r="AA47" s="267" t="s">
        <v>968</v>
      </c>
      <c r="AB47" s="267" t="s">
        <v>968</v>
      </c>
      <c r="AC47" s="267" t="s">
        <v>968</v>
      </c>
      <c r="AD47" s="267" t="s">
        <v>968</v>
      </c>
      <c r="AE47" s="267" t="s">
        <v>968</v>
      </c>
      <c r="AF47" s="267" t="s">
        <v>968</v>
      </c>
      <c r="AG47" s="267" t="s">
        <v>968</v>
      </c>
      <c r="AH47" s="267" t="s">
        <v>968</v>
      </c>
      <c r="AI47" s="267" t="s">
        <v>968</v>
      </c>
      <c r="AJ47" s="267" t="s">
        <v>968</v>
      </c>
      <c r="AK47" s="267" t="s">
        <v>968</v>
      </c>
      <c r="AL47" s="267" t="s">
        <v>968</v>
      </c>
      <c r="AM47" s="267" t="s">
        <v>968</v>
      </c>
      <c r="AN47" s="267" t="s">
        <v>968</v>
      </c>
      <c r="AO47" s="267" t="s">
        <v>968</v>
      </c>
      <c r="AP47" s="267" t="s">
        <v>968</v>
      </c>
      <c r="AQ47" s="267" t="s">
        <v>968</v>
      </c>
      <c r="AR47" s="267" t="s">
        <v>968</v>
      </c>
      <c r="AS47" s="267" t="s">
        <v>968</v>
      </c>
      <c r="AT47" s="267" t="s">
        <v>968</v>
      </c>
      <c r="AU47" s="267" t="s">
        <v>968</v>
      </c>
      <c r="AV47" s="267" t="s">
        <v>968</v>
      </c>
      <c r="AW47" s="267" t="s">
        <v>968</v>
      </c>
      <c r="AX47" s="267" t="s">
        <v>968</v>
      </c>
      <c r="AY47" s="267" t="s">
        <v>968</v>
      </c>
      <c r="AZ47" s="267" t="s">
        <v>968</v>
      </c>
      <c r="BA47" s="267">
        <v>0</v>
      </c>
      <c r="BB47" s="267" t="s">
        <v>968</v>
      </c>
      <c r="BC47" s="267" t="s">
        <v>968</v>
      </c>
      <c r="BD47" s="267" t="s">
        <v>968</v>
      </c>
      <c r="BE47" s="267" t="s">
        <v>968</v>
      </c>
      <c r="BF47" s="267" t="s">
        <v>968</v>
      </c>
      <c r="BG47" s="267" t="s">
        <v>968</v>
      </c>
      <c r="BH47" s="267">
        <v>0</v>
      </c>
      <c r="BI47" s="267" t="s">
        <v>968</v>
      </c>
      <c r="BJ47" s="267" t="s">
        <v>968</v>
      </c>
      <c r="BK47" s="267" t="s">
        <v>968</v>
      </c>
      <c r="BL47" s="267" t="s">
        <v>968</v>
      </c>
      <c r="BM47" s="267" t="s">
        <v>968</v>
      </c>
      <c r="BN47" s="267" t="s">
        <v>968</v>
      </c>
      <c r="BO47" s="267" t="s">
        <v>968</v>
      </c>
      <c r="BP47" s="267" t="s">
        <v>968</v>
      </c>
      <c r="BQ47" s="267" t="s">
        <v>968</v>
      </c>
      <c r="BR47" s="267" t="s">
        <v>968</v>
      </c>
      <c r="BS47" s="267" t="s">
        <v>968</v>
      </c>
      <c r="BT47" s="267" t="s">
        <v>968</v>
      </c>
      <c r="BU47" s="267" t="s">
        <v>968</v>
      </c>
      <c r="BV47" s="267" t="s">
        <v>968</v>
      </c>
      <c r="BW47" s="267" t="s">
        <v>968</v>
      </c>
      <c r="BX47" s="267" t="s">
        <v>968</v>
      </c>
      <c r="BY47" s="267" t="s">
        <v>968</v>
      </c>
      <c r="BZ47" s="267" t="s">
        <v>968</v>
      </c>
      <c r="CA47" s="267" t="s">
        <v>968</v>
      </c>
      <c r="CB47" s="267" t="s">
        <v>968</v>
      </c>
      <c r="CC47" s="267" t="s">
        <v>968</v>
      </c>
      <c r="CD47" s="243"/>
    </row>
    <row r="48" spans="1:82" ht="47.25" x14ac:dyDescent="0.25">
      <c r="A48" s="265" t="s">
        <v>1017</v>
      </c>
      <c r="B48" s="266" t="s">
        <v>1018</v>
      </c>
      <c r="C48" s="267" t="s">
        <v>1019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77">
        <f>'13квОС'!K48</f>
        <v>41</v>
      </c>
      <c r="L48" s="267" t="s">
        <v>968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>
        <v>0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7" t="s">
        <v>968</v>
      </c>
      <c r="Y48" s="267" t="s">
        <v>968</v>
      </c>
      <c r="Z48" s="267" t="s">
        <v>968</v>
      </c>
      <c r="AA48" s="267" t="s">
        <v>968</v>
      </c>
      <c r="AB48" s="267" t="s">
        <v>968</v>
      </c>
      <c r="AC48" s="267" t="s">
        <v>968</v>
      </c>
      <c r="AD48" s="267" t="s">
        <v>968</v>
      </c>
      <c r="AE48" s="267" t="s">
        <v>968</v>
      </c>
      <c r="AF48" s="267" t="s">
        <v>968</v>
      </c>
      <c r="AG48" s="267" t="s">
        <v>968</v>
      </c>
      <c r="AH48" s="267" t="s">
        <v>968</v>
      </c>
      <c r="AI48" s="267" t="s">
        <v>968</v>
      </c>
      <c r="AJ48" s="267" t="s">
        <v>968</v>
      </c>
      <c r="AK48" s="267" t="s">
        <v>968</v>
      </c>
      <c r="AL48" s="267" t="s">
        <v>968</v>
      </c>
      <c r="AM48" s="267" t="s">
        <v>968</v>
      </c>
      <c r="AN48" s="267" t="s">
        <v>968</v>
      </c>
      <c r="AO48" s="267" t="s">
        <v>968</v>
      </c>
      <c r="AP48" s="267" t="s">
        <v>968</v>
      </c>
      <c r="AQ48" s="267" t="s">
        <v>968</v>
      </c>
      <c r="AR48" s="267" t="s">
        <v>968</v>
      </c>
      <c r="AS48" s="267" t="s">
        <v>968</v>
      </c>
      <c r="AT48" s="267" t="s">
        <v>968</v>
      </c>
      <c r="AU48" s="267" t="s">
        <v>968</v>
      </c>
      <c r="AV48" s="267" t="s">
        <v>968</v>
      </c>
      <c r="AW48" s="267" t="s">
        <v>968</v>
      </c>
      <c r="AX48" s="267" t="s">
        <v>968</v>
      </c>
      <c r="AY48" s="267" t="s">
        <v>968</v>
      </c>
      <c r="AZ48" s="267" t="s">
        <v>968</v>
      </c>
      <c r="BA48" s="267">
        <v>0</v>
      </c>
      <c r="BB48" s="267" t="s">
        <v>968</v>
      </c>
      <c r="BC48" s="267" t="s">
        <v>968</v>
      </c>
      <c r="BD48" s="267" t="s">
        <v>968</v>
      </c>
      <c r="BE48" s="267" t="s">
        <v>968</v>
      </c>
      <c r="BF48" s="267" t="s">
        <v>968</v>
      </c>
      <c r="BG48" s="267" t="s">
        <v>968</v>
      </c>
      <c r="BH48" s="267">
        <v>0</v>
      </c>
      <c r="BI48" s="267" t="s">
        <v>968</v>
      </c>
      <c r="BJ48" s="267" t="s">
        <v>968</v>
      </c>
      <c r="BK48" s="267" t="s">
        <v>968</v>
      </c>
      <c r="BL48" s="267" t="s">
        <v>968</v>
      </c>
      <c r="BM48" s="267" t="s">
        <v>968</v>
      </c>
      <c r="BN48" s="267" t="s">
        <v>968</v>
      </c>
      <c r="BO48" s="267" t="s">
        <v>968</v>
      </c>
      <c r="BP48" s="267" t="s">
        <v>968</v>
      </c>
      <c r="BQ48" s="267" t="s">
        <v>968</v>
      </c>
      <c r="BR48" s="267" t="s">
        <v>968</v>
      </c>
      <c r="BS48" s="267" t="s">
        <v>968</v>
      </c>
      <c r="BT48" s="267" t="s">
        <v>968</v>
      </c>
      <c r="BU48" s="267" t="s">
        <v>968</v>
      </c>
      <c r="BV48" s="267" t="s">
        <v>968</v>
      </c>
      <c r="BW48" s="267" t="s">
        <v>968</v>
      </c>
      <c r="BX48" s="267" t="s">
        <v>968</v>
      </c>
      <c r="BY48" s="267" t="s">
        <v>968</v>
      </c>
      <c r="BZ48" s="267" t="s">
        <v>968</v>
      </c>
      <c r="CA48" s="267" t="s">
        <v>968</v>
      </c>
      <c r="CB48" s="267" t="s">
        <v>968</v>
      </c>
      <c r="CC48" s="267" t="s">
        <v>968</v>
      </c>
      <c r="CD48" s="243"/>
    </row>
    <row r="49" spans="1:82" ht="47.25" x14ac:dyDescent="0.25">
      <c r="A49" s="265" t="s">
        <v>1020</v>
      </c>
      <c r="B49" s="266" t="s">
        <v>1021</v>
      </c>
      <c r="C49" s="267" t="s">
        <v>1022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77">
        <f>'13квОС'!K49</f>
        <v>3395</v>
      </c>
      <c r="L49" s="267" t="s">
        <v>968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>
        <v>0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7" t="s">
        <v>968</v>
      </c>
      <c r="Y49" s="267" t="s">
        <v>968</v>
      </c>
      <c r="Z49" s="267" t="s">
        <v>968</v>
      </c>
      <c r="AA49" s="267" t="s">
        <v>968</v>
      </c>
      <c r="AB49" s="267" t="s">
        <v>968</v>
      </c>
      <c r="AC49" s="267" t="s">
        <v>968</v>
      </c>
      <c r="AD49" s="267" t="s">
        <v>968</v>
      </c>
      <c r="AE49" s="267" t="s">
        <v>968</v>
      </c>
      <c r="AF49" s="267" t="s">
        <v>968</v>
      </c>
      <c r="AG49" s="267" t="s">
        <v>968</v>
      </c>
      <c r="AH49" s="267" t="s">
        <v>968</v>
      </c>
      <c r="AI49" s="267" t="s">
        <v>968</v>
      </c>
      <c r="AJ49" s="267" t="s">
        <v>968</v>
      </c>
      <c r="AK49" s="267" t="s">
        <v>968</v>
      </c>
      <c r="AL49" s="267" t="s">
        <v>968</v>
      </c>
      <c r="AM49" s="267" t="s">
        <v>968</v>
      </c>
      <c r="AN49" s="267" t="s">
        <v>968</v>
      </c>
      <c r="AO49" s="267" t="s">
        <v>968</v>
      </c>
      <c r="AP49" s="267" t="s">
        <v>968</v>
      </c>
      <c r="AQ49" s="267" t="s">
        <v>968</v>
      </c>
      <c r="AR49" s="267" t="s">
        <v>968</v>
      </c>
      <c r="AS49" s="267" t="s">
        <v>968</v>
      </c>
      <c r="AT49" s="267" t="s">
        <v>968</v>
      </c>
      <c r="AU49" s="267" t="s">
        <v>968</v>
      </c>
      <c r="AV49" s="267" t="s">
        <v>968</v>
      </c>
      <c r="AW49" s="267" t="s">
        <v>968</v>
      </c>
      <c r="AX49" s="267" t="s">
        <v>968</v>
      </c>
      <c r="AY49" s="267" t="s">
        <v>968</v>
      </c>
      <c r="AZ49" s="267" t="s">
        <v>968</v>
      </c>
      <c r="BA49" s="267">
        <v>0</v>
      </c>
      <c r="BB49" s="267" t="s">
        <v>968</v>
      </c>
      <c r="BC49" s="267" t="s">
        <v>968</v>
      </c>
      <c r="BD49" s="267" t="s">
        <v>968</v>
      </c>
      <c r="BE49" s="267" t="s">
        <v>968</v>
      </c>
      <c r="BF49" s="267" t="s">
        <v>968</v>
      </c>
      <c r="BG49" s="267" t="s">
        <v>968</v>
      </c>
      <c r="BH49" s="267">
        <v>0</v>
      </c>
      <c r="BI49" s="267" t="s">
        <v>968</v>
      </c>
      <c r="BJ49" s="267" t="s">
        <v>968</v>
      </c>
      <c r="BK49" s="267" t="s">
        <v>968</v>
      </c>
      <c r="BL49" s="267" t="s">
        <v>968</v>
      </c>
      <c r="BM49" s="267" t="s">
        <v>968</v>
      </c>
      <c r="BN49" s="267" t="s">
        <v>968</v>
      </c>
      <c r="BO49" s="267" t="s">
        <v>968</v>
      </c>
      <c r="BP49" s="267" t="s">
        <v>968</v>
      </c>
      <c r="BQ49" s="267" t="s">
        <v>968</v>
      </c>
      <c r="BR49" s="267" t="s">
        <v>968</v>
      </c>
      <c r="BS49" s="267" t="s">
        <v>968</v>
      </c>
      <c r="BT49" s="267" t="s">
        <v>968</v>
      </c>
      <c r="BU49" s="267" t="s">
        <v>968</v>
      </c>
      <c r="BV49" s="267" t="s">
        <v>968</v>
      </c>
      <c r="BW49" s="267" t="s">
        <v>968</v>
      </c>
      <c r="BX49" s="267" t="s">
        <v>968</v>
      </c>
      <c r="BY49" s="267" t="s">
        <v>968</v>
      </c>
      <c r="BZ49" s="267" t="s">
        <v>968</v>
      </c>
      <c r="CA49" s="267" t="s">
        <v>968</v>
      </c>
      <c r="CB49" s="267" t="s">
        <v>968</v>
      </c>
      <c r="CC49" s="267" t="s">
        <v>968</v>
      </c>
      <c r="CD49" s="243"/>
    </row>
    <row r="50" spans="1:82" ht="31.5" x14ac:dyDescent="0.25">
      <c r="A50" s="265" t="s">
        <v>1023</v>
      </c>
      <c r="B50" s="269" t="s">
        <v>1024</v>
      </c>
      <c r="C50" s="267" t="s">
        <v>1025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77">
        <f>'13квОС'!K50</f>
        <v>2548</v>
      </c>
      <c r="L50" s="267" t="s">
        <v>968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>
        <v>0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7" t="s">
        <v>968</v>
      </c>
      <c r="Y50" s="267" t="s">
        <v>968</v>
      </c>
      <c r="Z50" s="267" t="s">
        <v>968</v>
      </c>
      <c r="AA50" s="267" t="s">
        <v>968</v>
      </c>
      <c r="AB50" s="267" t="s">
        <v>968</v>
      </c>
      <c r="AC50" s="267" t="s">
        <v>968</v>
      </c>
      <c r="AD50" s="267" t="s">
        <v>968</v>
      </c>
      <c r="AE50" s="267" t="s">
        <v>968</v>
      </c>
      <c r="AF50" s="267" t="s">
        <v>968</v>
      </c>
      <c r="AG50" s="267" t="s">
        <v>968</v>
      </c>
      <c r="AH50" s="267" t="s">
        <v>968</v>
      </c>
      <c r="AI50" s="267" t="s">
        <v>968</v>
      </c>
      <c r="AJ50" s="267" t="s">
        <v>968</v>
      </c>
      <c r="AK50" s="267" t="s">
        <v>968</v>
      </c>
      <c r="AL50" s="267" t="s">
        <v>968</v>
      </c>
      <c r="AM50" s="267" t="s">
        <v>968</v>
      </c>
      <c r="AN50" s="267" t="s">
        <v>968</v>
      </c>
      <c r="AO50" s="267" t="s">
        <v>968</v>
      </c>
      <c r="AP50" s="267" t="s">
        <v>968</v>
      </c>
      <c r="AQ50" s="267" t="s">
        <v>968</v>
      </c>
      <c r="AR50" s="267" t="s">
        <v>968</v>
      </c>
      <c r="AS50" s="267" t="s">
        <v>968</v>
      </c>
      <c r="AT50" s="267" t="s">
        <v>968</v>
      </c>
      <c r="AU50" s="267" t="s">
        <v>968</v>
      </c>
      <c r="AV50" s="267" t="s">
        <v>968</v>
      </c>
      <c r="AW50" s="267" t="s">
        <v>968</v>
      </c>
      <c r="AX50" s="267" t="s">
        <v>968</v>
      </c>
      <c r="AY50" s="267" t="s">
        <v>968</v>
      </c>
      <c r="AZ50" s="267" t="s">
        <v>968</v>
      </c>
      <c r="BA50" s="267">
        <v>0</v>
      </c>
      <c r="BB50" s="267" t="s">
        <v>968</v>
      </c>
      <c r="BC50" s="267" t="s">
        <v>968</v>
      </c>
      <c r="BD50" s="267" t="s">
        <v>968</v>
      </c>
      <c r="BE50" s="267" t="s">
        <v>968</v>
      </c>
      <c r="BF50" s="267" t="s">
        <v>968</v>
      </c>
      <c r="BG50" s="267" t="s">
        <v>968</v>
      </c>
      <c r="BH50" s="267">
        <v>0</v>
      </c>
      <c r="BI50" s="267" t="s">
        <v>968</v>
      </c>
      <c r="BJ50" s="267" t="s">
        <v>968</v>
      </c>
      <c r="BK50" s="267" t="s">
        <v>968</v>
      </c>
      <c r="BL50" s="267" t="s">
        <v>968</v>
      </c>
      <c r="BM50" s="267" t="s">
        <v>968</v>
      </c>
      <c r="BN50" s="267" t="s">
        <v>968</v>
      </c>
      <c r="BO50" s="267" t="s">
        <v>968</v>
      </c>
      <c r="BP50" s="267" t="s">
        <v>968</v>
      </c>
      <c r="BQ50" s="267" t="s">
        <v>968</v>
      </c>
      <c r="BR50" s="267" t="s">
        <v>968</v>
      </c>
      <c r="BS50" s="267" t="s">
        <v>968</v>
      </c>
      <c r="BT50" s="267" t="s">
        <v>968</v>
      </c>
      <c r="BU50" s="267" t="s">
        <v>968</v>
      </c>
      <c r="BV50" s="267" t="s">
        <v>968</v>
      </c>
      <c r="BW50" s="267" t="s">
        <v>968</v>
      </c>
      <c r="BX50" s="267" t="s">
        <v>968</v>
      </c>
      <c r="BY50" s="267" t="s">
        <v>968</v>
      </c>
      <c r="BZ50" s="267" t="s">
        <v>968</v>
      </c>
      <c r="CA50" s="267" t="s">
        <v>968</v>
      </c>
      <c r="CB50" s="267" t="s">
        <v>968</v>
      </c>
      <c r="CC50" s="267" t="s">
        <v>968</v>
      </c>
      <c r="CD50" s="243"/>
    </row>
    <row r="51" spans="1:82" ht="31.5" x14ac:dyDescent="0.25">
      <c r="A51" s="265" t="s">
        <v>1026</v>
      </c>
      <c r="B51" s="269" t="s">
        <v>1027</v>
      </c>
      <c r="C51" s="267" t="s">
        <v>1028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77">
        <f>'13квОС'!K51</f>
        <v>2438</v>
      </c>
      <c r="L51" s="267" t="s">
        <v>968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>
        <v>0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7" t="s">
        <v>968</v>
      </c>
      <c r="Y51" s="267" t="s">
        <v>968</v>
      </c>
      <c r="Z51" s="267" t="s">
        <v>968</v>
      </c>
      <c r="AA51" s="267" t="s">
        <v>968</v>
      </c>
      <c r="AB51" s="267" t="s">
        <v>968</v>
      </c>
      <c r="AC51" s="267" t="s">
        <v>968</v>
      </c>
      <c r="AD51" s="267" t="s">
        <v>968</v>
      </c>
      <c r="AE51" s="267" t="s">
        <v>968</v>
      </c>
      <c r="AF51" s="267" t="s">
        <v>968</v>
      </c>
      <c r="AG51" s="267" t="s">
        <v>968</v>
      </c>
      <c r="AH51" s="267" t="s">
        <v>968</v>
      </c>
      <c r="AI51" s="267" t="s">
        <v>968</v>
      </c>
      <c r="AJ51" s="267" t="s">
        <v>968</v>
      </c>
      <c r="AK51" s="267" t="s">
        <v>968</v>
      </c>
      <c r="AL51" s="267" t="s">
        <v>968</v>
      </c>
      <c r="AM51" s="267" t="s">
        <v>968</v>
      </c>
      <c r="AN51" s="267" t="s">
        <v>968</v>
      </c>
      <c r="AO51" s="267" t="s">
        <v>968</v>
      </c>
      <c r="AP51" s="267" t="s">
        <v>968</v>
      </c>
      <c r="AQ51" s="267" t="s">
        <v>968</v>
      </c>
      <c r="AR51" s="267" t="s">
        <v>968</v>
      </c>
      <c r="AS51" s="267" t="s">
        <v>968</v>
      </c>
      <c r="AT51" s="267" t="s">
        <v>968</v>
      </c>
      <c r="AU51" s="267" t="s">
        <v>968</v>
      </c>
      <c r="AV51" s="267" t="s">
        <v>968</v>
      </c>
      <c r="AW51" s="267" t="s">
        <v>968</v>
      </c>
      <c r="AX51" s="267" t="s">
        <v>968</v>
      </c>
      <c r="AY51" s="267" t="s">
        <v>968</v>
      </c>
      <c r="AZ51" s="267" t="s">
        <v>968</v>
      </c>
      <c r="BA51" s="267">
        <v>0</v>
      </c>
      <c r="BB51" s="267" t="s">
        <v>968</v>
      </c>
      <c r="BC51" s="267" t="s">
        <v>968</v>
      </c>
      <c r="BD51" s="267" t="s">
        <v>968</v>
      </c>
      <c r="BE51" s="267" t="s">
        <v>968</v>
      </c>
      <c r="BF51" s="267" t="s">
        <v>968</v>
      </c>
      <c r="BG51" s="267" t="s">
        <v>968</v>
      </c>
      <c r="BH51" s="267">
        <v>0</v>
      </c>
      <c r="BI51" s="267" t="s">
        <v>968</v>
      </c>
      <c r="BJ51" s="267" t="s">
        <v>968</v>
      </c>
      <c r="BK51" s="267" t="s">
        <v>968</v>
      </c>
      <c r="BL51" s="267" t="s">
        <v>968</v>
      </c>
      <c r="BM51" s="267" t="s">
        <v>968</v>
      </c>
      <c r="BN51" s="267" t="s">
        <v>968</v>
      </c>
      <c r="BO51" s="267" t="s">
        <v>968</v>
      </c>
      <c r="BP51" s="267" t="s">
        <v>968</v>
      </c>
      <c r="BQ51" s="267" t="s">
        <v>968</v>
      </c>
      <c r="BR51" s="267" t="s">
        <v>968</v>
      </c>
      <c r="BS51" s="267" t="s">
        <v>968</v>
      </c>
      <c r="BT51" s="267" t="s">
        <v>968</v>
      </c>
      <c r="BU51" s="267" t="s">
        <v>968</v>
      </c>
      <c r="BV51" s="267" t="s">
        <v>968</v>
      </c>
      <c r="BW51" s="267" t="s">
        <v>968</v>
      </c>
      <c r="BX51" s="267" t="s">
        <v>968</v>
      </c>
      <c r="BY51" s="267" t="s">
        <v>968</v>
      </c>
      <c r="BZ51" s="267" t="s">
        <v>968</v>
      </c>
      <c r="CA51" s="267" t="s">
        <v>968</v>
      </c>
      <c r="CB51" s="267" t="s">
        <v>968</v>
      </c>
      <c r="CC51" s="267" t="s">
        <v>968</v>
      </c>
      <c r="CD51" s="243"/>
    </row>
    <row r="52" spans="1:82" ht="47.25" x14ac:dyDescent="0.25">
      <c r="A52" s="265" t="s">
        <v>1029</v>
      </c>
      <c r="B52" s="266" t="s">
        <v>1030</v>
      </c>
      <c r="C52" s="267" t="s">
        <v>1031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77">
        <f>'13квОС'!K52</f>
        <v>110</v>
      </c>
      <c r="L52" s="267" t="s">
        <v>968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>
        <v>0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7" t="s">
        <v>968</v>
      </c>
      <c r="Y52" s="267" t="s">
        <v>968</v>
      </c>
      <c r="Z52" s="267" t="s">
        <v>968</v>
      </c>
      <c r="AA52" s="267" t="s">
        <v>968</v>
      </c>
      <c r="AB52" s="267" t="s">
        <v>968</v>
      </c>
      <c r="AC52" s="267" t="s">
        <v>968</v>
      </c>
      <c r="AD52" s="267" t="s">
        <v>968</v>
      </c>
      <c r="AE52" s="267" t="s">
        <v>968</v>
      </c>
      <c r="AF52" s="267" t="s">
        <v>968</v>
      </c>
      <c r="AG52" s="267" t="s">
        <v>968</v>
      </c>
      <c r="AH52" s="267" t="s">
        <v>968</v>
      </c>
      <c r="AI52" s="267" t="s">
        <v>968</v>
      </c>
      <c r="AJ52" s="267" t="s">
        <v>968</v>
      </c>
      <c r="AK52" s="267" t="s">
        <v>968</v>
      </c>
      <c r="AL52" s="267" t="s">
        <v>968</v>
      </c>
      <c r="AM52" s="267" t="s">
        <v>968</v>
      </c>
      <c r="AN52" s="267" t="s">
        <v>968</v>
      </c>
      <c r="AO52" s="267" t="s">
        <v>968</v>
      </c>
      <c r="AP52" s="267" t="s">
        <v>968</v>
      </c>
      <c r="AQ52" s="267" t="s">
        <v>968</v>
      </c>
      <c r="AR52" s="267" t="s">
        <v>968</v>
      </c>
      <c r="AS52" s="267" t="s">
        <v>968</v>
      </c>
      <c r="AT52" s="267" t="s">
        <v>968</v>
      </c>
      <c r="AU52" s="267" t="s">
        <v>968</v>
      </c>
      <c r="AV52" s="267" t="s">
        <v>968</v>
      </c>
      <c r="AW52" s="267" t="s">
        <v>968</v>
      </c>
      <c r="AX52" s="267" t="s">
        <v>968</v>
      </c>
      <c r="AY52" s="267" t="s">
        <v>968</v>
      </c>
      <c r="AZ52" s="267" t="s">
        <v>968</v>
      </c>
      <c r="BA52" s="267">
        <v>0</v>
      </c>
      <c r="BB52" s="267" t="s">
        <v>968</v>
      </c>
      <c r="BC52" s="267" t="s">
        <v>968</v>
      </c>
      <c r="BD52" s="267" t="s">
        <v>968</v>
      </c>
      <c r="BE52" s="267" t="s">
        <v>968</v>
      </c>
      <c r="BF52" s="267" t="s">
        <v>968</v>
      </c>
      <c r="BG52" s="267" t="s">
        <v>968</v>
      </c>
      <c r="BH52" s="267">
        <v>0</v>
      </c>
      <c r="BI52" s="267" t="s">
        <v>968</v>
      </c>
      <c r="BJ52" s="267" t="s">
        <v>968</v>
      </c>
      <c r="BK52" s="267" t="s">
        <v>968</v>
      </c>
      <c r="BL52" s="267" t="s">
        <v>968</v>
      </c>
      <c r="BM52" s="267" t="s">
        <v>968</v>
      </c>
      <c r="BN52" s="267" t="s">
        <v>968</v>
      </c>
      <c r="BO52" s="267" t="s">
        <v>968</v>
      </c>
      <c r="BP52" s="267" t="s">
        <v>968</v>
      </c>
      <c r="BQ52" s="267" t="s">
        <v>968</v>
      </c>
      <c r="BR52" s="267" t="s">
        <v>968</v>
      </c>
      <c r="BS52" s="267" t="s">
        <v>968</v>
      </c>
      <c r="BT52" s="267" t="s">
        <v>968</v>
      </c>
      <c r="BU52" s="267" t="s">
        <v>968</v>
      </c>
      <c r="BV52" s="267" t="s">
        <v>968</v>
      </c>
      <c r="BW52" s="267" t="s">
        <v>968</v>
      </c>
      <c r="BX52" s="267" t="s">
        <v>968</v>
      </c>
      <c r="BY52" s="267" t="s">
        <v>968</v>
      </c>
      <c r="BZ52" s="267" t="s">
        <v>968</v>
      </c>
      <c r="CA52" s="267" t="s">
        <v>968</v>
      </c>
      <c r="CB52" s="267" t="s">
        <v>968</v>
      </c>
      <c r="CC52" s="267" t="s">
        <v>968</v>
      </c>
      <c r="CD52" s="243"/>
    </row>
    <row r="53" spans="1:82" ht="31.5" x14ac:dyDescent="0.25">
      <c r="A53" s="265" t="s">
        <v>1032</v>
      </c>
      <c r="B53" s="269" t="s">
        <v>1024</v>
      </c>
      <c r="C53" s="267" t="s">
        <v>1033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77">
        <f>'13квОС'!K53</f>
        <v>847</v>
      </c>
      <c r="L53" s="267" t="s">
        <v>968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>
        <v>0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7" t="s">
        <v>968</v>
      </c>
      <c r="Y53" s="267" t="s">
        <v>968</v>
      </c>
      <c r="Z53" s="267" t="s">
        <v>968</v>
      </c>
      <c r="AA53" s="267" t="s">
        <v>968</v>
      </c>
      <c r="AB53" s="267" t="s">
        <v>968</v>
      </c>
      <c r="AC53" s="267" t="s">
        <v>968</v>
      </c>
      <c r="AD53" s="267" t="s">
        <v>968</v>
      </c>
      <c r="AE53" s="267" t="s">
        <v>968</v>
      </c>
      <c r="AF53" s="267" t="s">
        <v>968</v>
      </c>
      <c r="AG53" s="267" t="s">
        <v>968</v>
      </c>
      <c r="AH53" s="267" t="s">
        <v>968</v>
      </c>
      <c r="AI53" s="267" t="s">
        <v>968</v>
      </c>
      <c r="AJ53" s="267" t="s">
        <v>968</v>
      </c>
      <c r="AK53" s="267" t="s">
        <v>968</v>
      </c>
      <c r="AL53" s="267" t="s">
        <v>968</v>
      </c>
      <c r="AM53" s="267" t="s">
        <v>968</v>
      </c>
      <c r="AN53" s="267" t="s">
        <v>968</v>
      </c>
      <c r="AO53" s="267" t="s">
        <v>968</v>
      </c>
      <c r="AP53" s="267" t="s">
        <v>968</v>
      </c>
      <c r="AQ53" s="267" t="s">
        <v>968</v>
      </c>
      <c r="AR53" s="267" t="s">
        <v>968</v>
      </c>
      <c r="AS53" s="267" t="s">
        <v>968</v>
      </c>
      <c r="AT53" s="267" t="s">
        <v>968</v>
      </c>
      <c r="AU53" s="267" t="s">
        <v>968</v>
      </c>
      <c r="AV53" s="267" t="s">
        <v>968</v>
      </c>
      <c r="AW53" s="267" t="s">
        <v>968</v>
      </c>
      <c r="AX53" s="267" t="s">
        <v>968</v>
      </c>
      <c r="AY53" s="267" t="s">
        <v>968</v>
      </c>
      <c r="AZ53" s="267" t="s">
        <v>968</v>
      </c>
      <c r="BA53" s="267">
        <v>0</v>
      </c>
      <c r="BB53" s="267" t="s">
        <v>968</v>
      </c>
      <c r="BC53" s="267" t="s">
        <v>968</v>
      </c>
      <c r="BD53" s="267" t="s">
        <v>968</v>
      </c>
      <c r="BE53" s="267" t="s">
        <v>968</v>
      </c>
      <c r="BF53" s="267" t="s">
        <v>968</v>
      </c>
      <c r="BG53" s="267" t="s">
        <v>968</v>
      </c>
      <c r="BH53" s="267">
        <v>0</v>
      </c>
      <c r="BI53" s="267" t="s">
        <v>968</v>
      </c>
      <c r="BJ53" s="267" t="s">
        <v>968</v>
      </c>
      <c r="BK53" s="267" t="s">
        <v>968</v>
      </c>
      <c r="BL53" s="267" t="s">
        <v>968</v>
      </c>
      <c r="BM53" s="267" t="s">
        <v>968</v>
      </c>
      <c r="BN53" s="267" t="s">
        <v>968</v>
      </c>
      <c r="BO53" s="267" t="s">
        <v>968</v>
      </c>
      <c r="BP53" s="267" t="s">
        <v>968</v>
      </c>
      <c r="BQ53" s="267" t="s">
        <v>968</v>
      </c>
      <c r="BR53" s="267" t="s">
        <v>968</v>
      </c>
      <c r="BS53" s="267" t="s">
        <v>968</v>
      </c>
      <c r="BT53" s="267" t="s">
        <v>968</v>
      </c>
      <c r="BU53" s="267" t="s">
        <v>968</v>
      </c>
      <c r="BV53" s="267" t="s">
        <v>968</v>
      </c>
      <c r="BW53" s="267" t="s">
        <v>968</v>
      </c>
      <c r="BX53" s="267" t="s">
        <v>968</v>
      </c>
      <c r="BY53" s="267" t="s">
        <v>968</v>
      </c>
      <c r="BZ53" s="267" t="s">
        <v>968</v>
      </c>
      <c r="CA53" s="267" t="s">
        <v>968</v>
      </c>
      <c r="CB53" s="267" t="s">
        <v>968</v>
      </c>
      <c r="CC53" s="267" t="s">
        <v>968</v>
      </c>
      <c r="CD53" s="243"/>
    </row>
    <row r="54" spans="1:82" ht="31.5" x14ac:dyDescent="0.25">
      <c r="A54" s="265" t="s">
        <v>1034</v>
      </c>
      <c r="B54" s="269" t="s">
        <v>1027</v>
      </c>
      <c r="C54" s="267" t="s">
        <v>1035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77">
        <f>'13квОС'!K54</f>
        <v>847</v>
      </c>
      <c r="L54" s="267" t="s">
        <v>968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>
        <v>0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7" t="s">
        <v>968</v>
      </c>
      <c r="Y54" s="267" t="s">
        <v>968</v>
      </c>
      <c r="Z54" s="267" t="s">
        <v>968</v>
      </c>
      <c r="AA54" s="267" t="s">
        <v>968</v>
      </c>
      <c r="AB54" s="267" t="s">
        <v>968</v>
      </c>
      <c r="AC54" s="267" t="s">
        <v>968</v>
      </c>
      <c r="AD54" s="267" t="s">
        <v>968</v>
      </c>
      <c r="AE54" s="267" t="s">
        <v>968</v>
      </c>
      <c r="AF54" s="267" t="s">
        <v>968</v>
      </c>
      <c r="AG54" s="267" t="s">
        <v>968</v>
      </c>
      <c r="AH54" s="267" t="s">
        <v>968</v>
      </c>
      <c r="AI54" s="267" t="s">
        <v>968</v>
      </c>
      <c r="AJ54" s="267" t="s">
        <v>968</v>
      </c>
      <c r="AK54" s="267" t="s">
        <v>968</v>
      </c>
      <c r="AL54" s="267" t="s">
        <v>968</v>
      </c>
      <c r="AM54" s="267" t="s">
        <v>968</v>
      </c>
      <c r="AN54" s="267" t="s">
        <v>968</v>
      </c>
      <c r="AO54" s="267" t="s">
        <v>968</v>
      </c>
      <c r="AP54" s="267" t="s">
        <v>968</v>
      </c>
      <c r="AQ54" s="267" t="s">
        <v>968</v>
      </c>
      <c r="AR54" s="267" t="s">
        <v>968</v>
      </c>
      <c r="AS54" s="267" t="s">
        <v>968</v>
      </c>
      <c r="AT54" s="267" t="s">
        <v>968</v>
      </c>
      <c r="AU54" s="267" t="s">
        <v>968</v>
      </c>
      <c r="AV54" s="267" t="s">
        <v>968</v>
      </c>
      <c r="AW54" s="267" t="s">
        <v>968</v>
      </c>
      <c r="AX54" s="267" t="s">
        <v>968</v>
      </c>
      <c r="AY54" s="267" t="s">
        <v>968</v>
      </c>
      <c r="AZ54" s="267" t="s">
        <v>968</v>
      </c>
      <c r="BA54" s="267">
        <v>0</v>
      </c>
      <c r="BB54" s="267" t="s">
        <v>968</v>
      </c>
      <c r="BC54" s="267" t="s">
        <v>968</v>
      </c>
      <c r="BD54" s="267" t="s">
        <v>968</v>
      </c>
      <c r="BE54" s="267" t="s">
        <v>968</v>
      </c>
      <c r="BF54" s="267" t="s">
        <v>968</v>
      </c>
      <c r="BG54" s="267" t="s">
        <v>968</v>
      </c>
      <c r="BH54" s="267">
        <v>0</v>
      </c>
      <c r="BI54" s="267" t="s">
        <v>968</v>
      </c>
      <c r="BJ54" s="267" t="s">
        <v>968</v>
      </c>
      <c r="BK54" s="267" t="s">
        <v>968</v>
      </c>
      <c r="BL54" s="267" t="s">
        <v>968</v>
      </c>
      <c r="BM54" s="267" t="s">
        <v>968</v>
      </c>
      <c r="BN54" s="267" t="s">
        <v>968</v>
      </c>
      <c r="BO54" s="267" t="s">
        <v>968</v>
      </c>
      <c r="BP54" s="267" t="s">
        <v>968</v>
      </c>
      <c r="BQ54" s="267" t="s">
        <v>968</v>
      </c>
      <c r="BR54" s="267" t="s">
        <v>968</v>
      </c>
      <c r="BS54" s="267" t="s">
        <v>968</v>
      </c>
      <c r="BT54" s="267" t="s">
        <v>968</v>
      </c>
      <c r="BU54" s="267" t="s">
        <v>968</v>
      </c>
      <c r="BV54" s="267" t="s">
        <v>968</v>
      </c>
      <c r="BW54" s="267" t="s">
        <v>968</v>
      </c>
      <c r="BX54" s="267" t="s">
        <v>968</v>
      </c>
      <c r="BY54" s="267" t="s">
        <v>968</v>
      </c>
      <c r="BZ54" s="267" t="s">
        <v>968</v>
      </c>
      <c r="CA54" s="267" t="s">
        <v>968</v>
      </c>
      <c r="CB54" s="267" t="s">
        <v>968</v>
      </c>
      <c r="CC54" s="267" t="s">
        <v>968</v>
      </c>
      <c r="CD54" s="243"/>
    </row>
    <row r="55" spans="1:82" ht="47.25" x14ac:dyDescent="0.25">
      <c r="A55" s="265" t="s">
        <v>1036</v>
      </c>
      <c r="B55" s="266" t="s">
        <v>1037</v>
      </c>
      <c r="C55" s="267" t="s">
        <v>1038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77">
        <f>'13квОС'!K55</f>
        <v>0</v>
      </c>
      <c r="L55" s="267" t="s">
        <v>968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>
        <v>0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7" t="s">
        <v>968</v>
      </c>
      <c r="Y55" s="267" t="s">
        <v>968</v>
      </c>
      <c r="Z55" s="267" t="s">
        <v>968</v>
      </c>
      <c r="AA55" s="267" t="s">
        <v>968</v>
      </c>
      <c r="AB55" s="267" t="s">
        <v>968</v>
      </c>
      <c r="AC55" s="267" t="s">
        <v>968</v>
      </c>
      <c r="AD55" s="267" t="s">
        <v>968</v>
      </c>
      <c r="AE55" s="267" t="s">
        <v>968</v>
      </c>
      <c r="AF55" s="267" t="s">
        <v>968</v>
      </c>
      <c r="AG55" s="267" t="s">
        <v>968</v>
      </c>
      <c r="AH55" s="267" t="s">
        <v>968</v>
      </c>
      <c r="AI55" s="267" t="s">
        <v>968</v>
      </c>
      <c r="AJ55" s="267" t="s">
        <v>968</v>
      </c>
      <c r="AK55" s="267" t="s">
        <v>968</v>
      </c>
      <c r="AL55" s="267" t="s">
        <v>968</v>
      </c>
      <c r="AM55" s="267" t="s">
        <v>968</v>
      </c>
      <c r="AN55" s="267" t="s">
        <v>968</v>
      </c>
      <c r="AO55" s="267" t="s">
        <v>968</v>
      </c>
      <c r="AP55" s="267" t="s">
        <v>968</v>
      </c>
      <c r="AQ55" s="267" t="s">
        <v>968</v>
      </c>
      <c r="AR55" s="267" t="s">
        <v>968</v>
      </c>
      <c r="AS55" s="267" t="s">
        <v>968</v>
      </c>
      <c r="AT55" s="267" t="s">
        <v>968</v>
      </c>
      <c r="AU55" s="267" t="s">
        <v>968</v>
      </c>
      <c r="AV55" s="267" t="s">
        <v>968</v>
      </c>
      <c r="AW55" s="267" t="s">
        <v>968</v>
      </c>
      <c r="AX55" s="267" t="s">
        <v>968</v>
      </c>
      <c r="AY55" s="267" t="s">
        <v>968</v>
      </c>
      <c r="AZ55" s="267" t="s">
        <v>968</v>
      </c>
      <c r="BA55" s="267">
        <v>0</v>
      </c>
      <c r="BB55" s="267" t="s">
        <v>968</v>
      </c>
      <c r="BC55" s="267" t="s">
        <v>968</v>
      </c>
      <c r="BD55" s="267" t="s">
        <v>968</v>
      </c>
      <c r="BE55" s="267" t="s">
        <v>968</v>
      </c>
      <c r="BF55" s="267" t="s">
        <v>968</v>
      </c>
      <c r="BG55" s="267" t="s">
        <v>968</v>
      </c>
      <c r="BH55" s="267">
        <v>0</v>
      </c>
      <c r="BI55" s="267" t="s">
        <v>968</v>
      </c>
      <c r="BJ55" s="267" t="s">
        <v>968</v>
      </c>
      <c r="BK55" s="267" t="s">
        <v>968</v>
      </c>
      <c r="BL55" s="267" t="s">
        <v>968</v>
      </c>
      <c r="BM55" s="267" t="s">
        <v>968</v>
      </c>
      <c r="BN55" s="267" t="s">
        <v>968</v>
      </c>
      <c r="BO55" s="267" t="s">
        <v>968</v>
      </c>
      <c r="BP55" s="267" t="s">
        <v>968</v>
      </c>
      <c r="BQ55" s="267" t="s">
        <v>968</v>
      </c>
      <c r="BR55" s="267" t="s">
        <v>968</v>
      </c>
      <c r="BS55" s="267" t="s">
        <v>968</v>
      </c>
      <c r="BT55" s="267" t="s">
        <v>968</v>
      </c>
      <c r="BU55" s="267" t="s">
        <v>968</v>
      </c>
      <c r="BV55" s="267" t="s">
        <v>968</v>
      </c>
      <c r="BW55" s="267" t="s">
        <v>968</v>
      </c>
      <c r="BX55" s="267" t="s">
        <v>968</v>
      </c>
      <c r="BY55" s="267" t="s">
        <v>968</v>
      </c>
      <c r="BZ55" s="267" t="s">
        <v>968</v>
      </c>
      <c r="CA55" s="267" t="s">
        <v>968</v>
      </c>
      <c r="CB55" s="267" t="s">
        <v>968</v>
      </c>
      <c r="CC55" s="267" t="s">
        <v>968</v>
      </c>
      <c r="CD55" s="243"/>
    </row>
    <row r="56" spans="1:82" ht="31.5" x14ac:dyDescent="0.25">
      <c r="A56" s="265" t="s">
        <v>1039</v>
      </c>
      <c r="B56" s="269" t="s">
        <v>1024</v>
      </c>
      <c r="C56" s="267" t="s">
        <v>1040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77">
        <f>'13квОС'!K56</f>
        <v>0</v>
      </c>
      <c r="L56" s="267" t="s">
        <v>968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>
        <v>0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7" t="s">
        <v>968</v>
      </c>
      <c r="Y56" s="267" t="s">
        <v>968</v>
      </c>
      <c r="Z56" s="267" t="s">
        <v>968</v>
      </c>
      <c r="AA56" s="267" t="s">
        <v>968</v>
      </c>
      <c r="AB56" s="267" t="s">
        <v>968</v>
      </c>
      <c r="AC56" s="267" t="s">
        <v>968</v>
      </c>
      <c r="AD56" s="267" t="s">
        <v>968</v>
      </c>
      <c r="AE56" s="267" t="s">
        <v>968</v>
      </c>
      <c r="AF56" s="267" t="s">
        <v>968</v>
      </c>
      <c r="AG56" s="267" t="s">
        <v>968</v>
      </c>
      <c r="AH56" s="267" t="s">
        <v>968</v>
      </c>
      <c r="AI56" s="267" t="s">
        <v>968</v>
      </c>
      <c r="AJ56" s="267" t="s">
        <v>968</v>
      </c>
      <c r="AK56" s="267" t="s">
        <v>968</v>
      </c>
      <c r="AL56" s="267" t="s">
        <v>968</v>
      </c>
      <c r="AM56" s="267" t="s">
        <v>968</v>
      </c>
      <c r="AN56" s="267" t="s">
        <v>968</v>
      </c>
      <c r="AO56" s="267" t="s">
        <v>968</v>
      </c>
      <c r="AP56" s="267" t="s">
        <v>968</v>
      </c>
      <c r="AQ56" s="267" t="s">
        <v>968</v>
      </c>
      <c r="AR56" s="267" t="s">
        <v>968</v>
      </c>
      <c r="AS56" s="267" t="s">
        <v>968</v>
      </c>
      <c r="AT56" s="267" t="s">
        <v>968</v>
      </c>
      <c r="AU56" s="267" t="s">
        <v>968</v>
      </c>
      <c r="AV56" s="267" t="s">
        <v>968</v>
      </c>
      <c r="AW56" s="267" t="s">
        <v>968</v>
      </c>
      <c r="AX56" s="267" t="s">
        <v>968</v>
      </c>
      <c r="AY56" s="267" t="s">
        <v>968</v>
      </c>
      <c r="AZ56" s="267" t="s">
        <v>968</v>
      </c>
      <c r="BA56" s="267">
        <v>0</v>
      </c>
      <c r="BB56" s="267" t="s">
        <v>968</v>
      </c>
      <c r="BC56" s="267" t="s">
        <v>968</v>
      </c>
      <c r="BD56" s="267" t="s">
        <v>968</v>
      </c>
      <c r="BE56" s="267" t="s">
        <v>968</v>
      </c>
      <c r="BF56" s="267" t="s">
        <v>968</v>
      </c>
      <c r="BG56" s="267" t="s">
        <v>968</v>
      </c>
      <c r="BH56" s="267">
        <v>0</v>
      </c>
      <c r="BI56" s="267" t="s">
        <v>968</v>
      </c>
      <c r="BJ56" s="267" t="s">
        <v>968</v>
      </c>
      <c r="BK56" s="267" t="s">
        <v>968</v>
      </c>
      <c r="BL56" s="267" t="s">
        <v>968</v>
      </c>
      <c r="BM56" s="267" t="s">
        <v>968</v>
      </c>
      <c r="BN56" s="267" t="s">
        <v>968</v>
      </c>
      <c r="BO56" s="267" t="s">
        <v>968</v>
      </c>
      <c r="BP56" s="267" t="s">
        <v>968</v>
      </c>
      <c r="BQ56" s="267" t="s">
        <v>968</v>
      </c>
      <c r="BR56" s="267" t="s">
        <v>968</v>
      </c>
      <c r="BS56" s="267" t="s">
        <v>968</v>
      </c>
      <c r="BT56" s="267" t="s">
        <v>968</v>
      </c>
      <c r="BU56" s="267" t="s">
        <v>968</v>
      </c>
      <c r="BV56" s="267" t="s">
        <v>968</v>
      </c>
      <c r="BW56" s="267" t="s">
        <v>968</v>
      </c>
      <c r="BX56" s="267" t="s">
        <v>968</v>
      </c>
      <c r="BY56" s="267" t="s">
        <v>968</v>
      </c>
      <c r="BZ56" s="267" t="s">
        <v>968</v>
      </c>
      <c r="CA56" s="267" t="s">
        <v>968</v>
      </c>
      <c r="CB56" s="267" t="s">
        <v>968</v>
      </c>
      <c r="CC56" s="267" t="s">
        <v>968</v>
      </c>
      <c r="CD56" s="243"/>
    </row>
    <row r="57" spans="1:82" ht="31.5" x14ac:dyDescent="0.25">
      <c r="A57" s="265" t="s">
        <v>1041</v>
      </c>
      <c r="B57" s="269" t="s">
        <v>1027</v>
      </c>
      <c r="C57" s="267" t="s">
        <v>1042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77">
        <f>'13квОС'!K57</f>
        <v>0</v>
      </c>
      <c r="L57" s="267" t="s">
        <v>968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>
        <v>0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7" t="s">
        <v>968</v>
      </c>
      <c r="Y57" s="267" t="s">
        <v>968</v>
      </c>
      <c r="Z57" s="267" t="s">
        <v>968</v>
      </c>
      <c r="AA57" s="267" t="s">
        <v>968</v>
      </c>
      <c r="AB57" s="267" t="s">
        <v>968</v>
      </c>
      <c r="AC57" s="267" t="s">
        <v>968</v>
      </c>
      <c r="AD57" s="267" t="s">
        <v>968</v>
      </c>
      <c r="AE57" s="267" t="s">
        <v>968</v>
      </c>
      <c r="AF57" s="267" t="s">
        <v>968</v>
      </c>
      <c r="AG57" s="267" t="s">
        <v>968</v>
      </c>
      <c r="AH57" s="267" t="s">
        <v>968</v>
      </c>
      <c r="AI57" s="267" t="s">
        <v>968</v>
      </c>
      <c r="AJ57" s="267" t="s">
        <v>968</v>
      </c>
      <c r="AK57" s="267" t="s">
        <v>968</v>
      </c>
      <c r="AL57" s="267" t="s">
        <v>968</v>
      </c>
      <c r="AM57" s="267" t="s">
        <v>968</v>
      </c>
      <c r="AN57" s="267" t="s">
        <v>968</v>
      </c>
      <c r="AO57" s="267" t="s">
        <v>968</v>
      </c>
      <c r="AP57" s="267" t="s">
        <v>968</v>
      </c>
      <c r="AQ57" s="267" t="s">
        <v>968</v>
      </c>
      <c r="AR57" s="267" t="s">
        <v>968</v>
      </c>
      <c r="AS57" s="267" t="s">
        <v>968</v>
      </c>
      <c r="AT57" s="267" t="s">
        <v>968</v>
      </c>
      <c r="AU57" s="267" t="s">
        <v>968</v>
      </c>
      <c r="AV57" s="267" t="s">
        <v>968</v>
      </c>
      <c r="AW57" s="267" t="s">
        <v>968</v>
      </c>
      <c r="AX57" s="267" t="s">
        <v>968</v>
      </c>
      <c r="AY57" s="267" t="s">
        <v>968</v>
      </c>
      <c r="AZ57" s="267" t="s">
        <v>968</v>
      </c>
      <c r="BA57" s="267">
        <v>0</v>
      </c>
      <c r="BB57" s="267" t="s">
        <v>968</v>
      </c>
      <c r="BC57" s="267" t="s">
        <v>968</v>
      </c>
      <c r="BD57" s="267" t="s">
        <v>968</v>
      </c>
      <c r="BE57" s="267" t="s">
        <v>968</v>
      </c>
      <c r="BF57" s="267" t="s">
        <v>968</v>
      </c>
      <c r="BG57" s="267" t="s">
        <v>968</v>
      </c>
      <c r="BH57" s="267">
        <v>0</v>
      </c>
      <c r="BI57" s="267" t="s">
        <v>968</v>
      </c>
      <c r="BJ57" s="267" t="s">
        <v>968</v>
      </c>
      <c r="BK57" s="267" t="s">
        <v>968</v>
      </c>
      <c r="BL57" s="267" t="s">
        <v>968</v>
      </c>
      <c r="BM57" s="267" t="s">
        <v>968</v>
      </c>
      <c r="BN57" s="267" t="s">
        <v>968</v>
      </c>
      <c r="BO57" s="267" t="s">
        <v>968</v>
      </c>
      <c r="BP57" s="267" t="s">
        <v>968</v>
      </c>
      <c r="BQ57" s="267" t="s">
        <v>968</v>
      </c>
      <c r="BR57" s="267" t="s">
        <v>968</v>
      </c>
      <c r="BS57" s="267" t="s">
        <v>968</v>
      </c>
      <c r="BT57" s="267" t="s">
        <v>968</v>
      </c>
      <c r="BU57" s="267" t="s">
        <v>968</v>
      </c>
      <c r="BV57" s="267" t="s">
        <v>968</v>
      </c>
      <c r="BW57" s="267" t="s">
        <v>968</v>
      </c>
      <c r="BX57" s="267" t="s">
        <v>968</v>
      </c>
      <c r="BY57" s="267" t="s">
        <v>968</v>
      </c>
      <c r="BZ57" s="267" t="s">
        <v>968</v>
      </c>
      <c r="CA57" s="267" t="s">
        <v>968</v>
      </c>
      <c r="CB57" s="267" t="s">
        <v>968</v>
      </c>
      <c r="CC57" s="267" t="s">
        <v>968</v>
      </c>
      <c r="CD57" s="243"/>
    </row>
    <row r="58" spans="1:82" ht="47.25" x14ac:dyDescent="0.25">
      <c r="A58" s="265" t="s">
        <v>1043</v>
      </c>
      <c r="B58" s="266" t="s">
        <v>1044</v>
      </c>
      <c r="C58" s="267" t="s">
        <v>1045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77">
        <f>'13квОС'!K58</f>
        <v>0</v>
      </c>
      <c r="L58" s="267" t="s">
        <v>968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>
        <v>0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7" t="s">
        <v>968</v>
      </c>
      <c r="Y58" s="267" t="s">
        <v>968</v>
      </c>
      <c r="Z58" s="267" t="s">
        <v>968</v>
      </c>
      <c r="AA58" s="267" t="s">
        <v>968</v>
      </c>
      <c r="AB58" s="267" t="s">
        <v>968</v>
      </c>
      <c r="AC58" s="267" t="s">
        <v>968</v>
      </c>
      <c r="AD58" s="267" t="s">
        <v>968</v>
      </c>
      <c r="AE58" s="267" t="s">
        <v>968</v>
      </c>
      <c r="AF58" s="267" t="s">
        <v>968</v>
      </c>
      <c r="AG58" s="267" t="s">
        <v>968</v>
      </c>
      <c r="AH58" s="267" t="s">
        <v>968</v>
      </c>
      <c r="AI58" s="267" t="s">
        <v>968</v>
      </c>
      <c r="AJ58" s="267" t="s">
        <v>968</v>
      </c>
      <c r="AK58" s="267" t="s">
        <v>968</v>
      </c>
      <c r="AL58" s="267" t="s">
        <v>968</v>
      </c>
      <c r="AM58" s="267" t="s">
        <v>968</v>
      </c>
      <c r="AN58" s="267" t="s">
        <v>968</v>
      </c>
      <c r="AO58" s="267" t="s">
        <v>968</v>
      </c>
      <c r="AP58" s="267" t="s">
        <v>968</v>
      </c>
      <c r="AQ58" s="267" t="s">
        <v>968</v>
      </c>
      <c r="AR58" s="267" t="s">
        <v>968</v>
      </c>
      <c r="AS58" s="267" t="s">
        <v>968</v>
      </c>
      <c r="AT58" s="267" t="s">
        <v>968</v>
      </c>
      <c r="AU58" s="267" t="s">
        <v>968</v>
      </c>
      <c r="AV58" s="267" t="s">
        <v>968</v>
      </c>
      <c r="AW58" s="267" t="s">
        <v>968</v>
      </c>
      <c r="AX58" s="267" t="s">
        <v>968</v>
      </c>
      <c r="AY58" s="267" t="s">
        <v>968</v>
      </c>
      <c r="AZ58" s="267" t="s">
        <v>968</v>
      </c>
      <c r="BA58" s="267">
        <v>0</v>
      </c>
      <c r="BB58" s="267" t="s">
        <v>968</v>
      </c>
      <c r="BC58" s="267" t="s">
        <v>968</v>
      </c>
      <c r="BD58" s="267" t="s">
        <v>968</v>
      </c>
      <c r="BE58" s="267" t="s">
        <v>968</v>
      </c>
      <c r="BF58" s="267" t="s">
        <v>968</v>
      </c>
      <c r="BG58" s="267" t="s">
        <v>968</v>
      </c>
      <c r="BH58" s="267">
        <v>0</v>
      </c>
      <c r="BI58" s="267" t="s">
        <v>968</v>
      </c>
      <c r="BJ58" s="267" t="s">
        <v>968</v>
      </c>
      <c r="BK58" s="267" t="s">
        <v>968</v>
      </c>
      <c r="BL58" s="267" t="s">
        <v>968</v>
      </c>
      <c r="BM58" s="267" t="s">
        <v>968</v>
      </c>
      <c r="BN58" s="267" t="s">
        <v>968</v>
      </c>
      <c r="BO58" s="267" t="s">
        <v>968</v>
      </c>
      <c r="BP58" s="267" t="s">
        <v>968</v>
      </c>
      <c r="BQ58" s="267" t="s">
        <v>968</v>
      </c>
      <c r="BR58" s="267" t="s">
        <v>968</v>
      </c>
      <c r="BS58" s="267" t="s">
        <v>968</v>
      </c>
      <c r="BT58" s="267" t="s">
        <v>968</v>
      </c>
      <c r="BU58" s="267" t="s">
        <v>968</v>
      </c>
      <c r="BV58" s="267" t="s">
        <v>968</v>
      </c>
      <c r="BW58" s="267" t="s">
        <v>968</v>
      </c>
      <c r="BX58" s="267" t="s">
        <v>968</v>
      </c>
      <c r="BY58" s="267" t="s">
        <v>968</v>
      </c>
      <c r="BZ58" s="267" t="s">
        <v>968</v>
      </c>
      <c r="CA58" s="267" t="s">
        <v>968</v>
      </c>
      <c r="CB58" s="267" t="s">
        <v>968</v>
      </c>
      <c r="CC58" s="267" t="s">
        <v>968</v>
      </c>
      <c r="CD58" s="243"/>
    </row>
    <row r="59" spans="1:82" ht="31.5" x14ac:dyDescent="0.25">
      <c r="A59" s="265" t="s">
        <v>1046</v>
      </c>
      <c r="B59" s="269" t="s">
        <v>1024</v>
      </c>
      <c r="C59" s="267" t="s">
        <v>1047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77">
        <f>'13квОС'!K59</f>
        <v>0</v>
      </c>
      <c r="L59" s="267" t="s">
        <v>968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>
        <v>0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7" t="s">
        <v>968</v>
      </c>
      <c r="Y59" s="267" t="s">
        <v>968</v>
      </c>
      <c r="Z59" s="267" t="s">
        <v>968</v>
      </c>
      <c r="AA59" s="267" t="s">
        <v>968</v>
      </c>
      <c r="AB59" s="267" t="s">
        <v>968</v>
      </c>
      <c r="AC59" s="267" t="s">
        <v>968</v>
      </c>
      <c r="AD59" s="267" t="s">
        <v>968</v>
      </c>
      <c r="AE59" s="267" t="s">
        <v>968</v>
      </c>
      <c r="AF59" s="267" t="s">
        <v>968</v>
      </c>
      <c r="AG59" s="267" t="s">
        <v>968</v>
      </c>
      <c r="AH59" s="267" t="s">
        <v>968</v>
      </c>
      <c r="AI59" s="267" t="s">
        <v>968</v>
      </c>
      <c r="AJ59" s="267" t="s">
        <v>968</v>
      </c>
      <c r="AK59" s="267" t="s">
        <v>968</v>
      </c>
      <c r="AL59" s="267" t="s">
        <v>968</v>
      </c>
      <c r="AM59" s="267" t="s">
        <v>968</v>
      </c>
      <c r="AN59" s="267" t="s">
        <v>968</v>
      </c>
      <c r="AO59" s="267" t="s">
        <v>968</v>
      </c>
      <c r="AP59" s="267" t="s">
        <v>968</v>
      </c>
      <c r="AQ59" s="267" t="s">
        <v>968</v>
      </c>
      <c r="AR59" s="267" t="s">
        <v>968</v>
      </c>
      <c r="AS59" s="267" t="s">
        <v>968</v>
      </c>
      <c r="AT59" s="267" t="s">
        <v>968</v>
      </c>
      <c r="AU59" s="267" t="s">
        <v>968</v>
      </c>
      <c r="AV59" s="267" t="s">
        <v>968</v>
      </c>
      <c r="AW59" s="267" t="s">
        <v>968</v>
      </c>
      <c r="AX59" s="267" t="s">
        <v>968</v>
      </c>
      <c r="AY59" s="267" t="s">
        <v>968</v>
      </c>
      <c r="AZ59" s="267" t="s">
        <v>968</v>
      </c>
      <c r="BA59" s="267">
        <v>0</v>
      </c>
      <c r="BB59" s="267" t="s">
        <v>968</v>
      </c>
      <c r="BC59" s="267" t="s">
        <v>968</v>
      </c>
      <c r="BD59" s="267" t="s">
        <v>968</v>
      </c>
      <c r="BE59" s="267" t="s">
        <v>968</v>
      </c>
      <c r="BF59" s="267" t="s">
        <v>968</v>
      </c>
      <c r="BG59" s="267" t="s">
        <v>968</v>
      </c>
      <c r="BH59" s="267">
        <v>0</v>
      </c>
      <c r="BI59" s="267" t="s">
        <v>968</v>
      </c>
      <c r="BJ59" s="267" t="s">
        <v>968</v>
      </c>
      <c r="BK59" s="267" t="s">
        <v>968</v>
      </c>
      <c r="BL59" s="267" t="s">
        <v>968</v>
      </c>
      <c r="BM59" s="267" t="s">
        <v>968</v>
      </c>
      <c r="BN59" s="267" t="s">
        <v>968</v>
      </c>
      <c r="BO59" s="267" t="s">
        <v>968</v>
      </c>
      <c r="BP59" s="267" t="s">
        <v>968</v>
      </c>
      <c r="BQ59" s="267" t="s">
        <v>968</v>
      </c>
      <c r="BR59" s="267" t="s">
        <v>968</v>
      </c>
      <c r="BS59" s="267" t="s">
        <v>968</v>
      </c>
      <c r="BT59" s="267" t="s">
        <v>968</v>
      </c>
      <c r="BU59" s="267" t="s">
        <v>968</v>
      </c>
      <c r="BV59" s="267" t="s">
        <v>968</v>
      </c>
      <c r="BW59" s="267" t="s">
        <v>968</v>
      </c>
      <c r="BX59" s="267" t="s">
        <v>968</v>
      </c>
      <c r="BY59" s="267" t="s">
        <v>968</v>
      </c>
      <c r="BZ59" s="267" t="s">
        <v>968</v>
      </c>
      <c r="CA59" s="267" t="s">
        <v>968</v>
      </c>
      <c r="CB59" s="267" t="s">
        <v>968</v>
      </c>
      <c r="CC59" s="267" t="s">
        <v>968</v>
      </c>
      <c r="CD59" s="243"/>
    </row>
    <row r="60" spans="1:82" ht="31.5" x14ac:dyDescent="0.25">
      <c r="A60" s="265" t="s">
        <v>1048</v>
      </c>
      <c r="B60" s="269" t="s">
        <v>1027</v>
      </c>
      <c r="C60" s="267" t="s">
        <v>1049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77">
        <f>'13квОС'!K60</f>
        <v>0</v>
      </c>
      <c r="L60" s="267" t="s">
        <v>968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>
        <v>0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7" t="s">
        <v>968</v>
      </c>
      <c r="Y60" s="267" t="s">
        <v>968</v>
      </c>
      <c r="Z60" s="267" t="s">
        <v>968</v>
      </c>
      <c r="AA60" s="267" t="s">
        <v>968</v>
      </c>
      <c r="AB60" s="267" t="s">
        <v>968</v>
      </c>
      <c r="AC60" s="267" t="s">
        <v>968</v>
      </c>
      <c r="AD60" s="267" t="s">
        <v>968</v>
      </c>
      <c r="AE60" s="267" t="s">
        <v>968</v>
      </c>
      <c r="AF60" s="267" t="s">
        <v>968</v>
      </c>
      <c r="AG60" s="267" t="s">
        <v>968</v>
      </c>
      <c r="AH60" s="267" t="s">
        <v>968</v>
      </c>
      <c r="AI60" s="267" t="s">
        <v>968</v>
      </c>
      <c r="AJ60" s="267" t="s">
        <v>968</v>
      </c>
      <c r="AK60" s="267" t="s">
        <v>968</v>
      </c>
      <c r="AL60" s="267" t="s">
        <v>968</v>
      </c>
      <c r="AM60" s="267" t="s">
        <v>968</v>
      </c>
      <c r="AN60" s="267" t="s">
        <v>968</v>
      </c>
      <c r="AO60" s="267" t="s">
        <v>968</v>
      </c>
      <c r="AP60" s="267" t="s">
        <v>968</v>
      </c>
      <c r="AQ60" s="267" t="s">
        <v>968</v>
      </c>
      <c r="AR60" s="267" t="s">
        <v>968</v>
      </c>
      <c r="AS60" s="267" t="s">
        <v>968</v>
      </c>
      <c r="AT60" s="267" t="s">
        <v>968</v>
      </c>
      <c r="AU60" s="267" t="s">
        <v>968</v>
      </c>
      <c r="AV60" s="267" t="s">
        <v>968</v>
      </c>
      <c r="AW60" s="267" t="s">
        <v>968</v>
      </c>
      <c r="AX60" s="267" t="s">
        <v>968</v>
      </c>
      <c r="AY60" s="267" t="s">
        <v>968</v>
      </c>
      <c r="AZ60" s="267" t="s">
        <v>968</v>
      </c>
      <c r="BA60" s="267">
        <v>0</v>
      </c>
      <c r="BB60" s="267" t="s">
        <v>968</v>
      </c>
      <c r="BC60" s="267" t="s">
        <v>968</v>
      </c>
      <c r="BD60" s="267" t="s">
        <v>968</v>
      </c>
      <c r="BE60" s="267" t="s">
        <v>968</v>
      </c>
      <c r="BF60" s="267" t="s">
        <v>968</v>
      </c>
      <c r="BG60" s="267" t="s">
        <v>968</v>
      </c>
      <c r="BH60" s="267">
        <v>0</v>
      </c>
      <c r="BI60" s="267" t="s">
        <v>968</v>
      </c>
      <c r="BJ60" s="267" t="s">
        <v>968</v>
      </c>
      <c r="BK60" s="267" t="s">
        <v>968</v>
      </c>
      <c r="BL60" s="267" t="s">
        <v>968</v>
      </c>
      <c r="BM60" s="267" t="s">
        <v>968</v>
      </c>
      <c r="BN60" s="267" t="s">
        <v>968</v>
      </c>
      <c r="BO60" s="267" t="s">
        <v>968</v>
      </c>
      <c r="BP60" s="267" t="s">
        <v>968</v>
      </c>
      <c r="BQ60" s="267" t="s">
        <v>968</v>
      </c>
      <c r="BR60" s="267" t="s">
        <v>968</v>
      </c>
      <c r="BS60" s="267" t="s">
        <v>968</v>
      </c>
      <c r="BT60" s="267" t="s">
        <v>968</v>
      </c>
      <c r="BU60" s="267" t="s">
        <v>968</v>
      </c>
      <c r="BV60" s="267" t="s">
        <v>968</v>
      </c>
      <c r="BW60" s="267" t="s">
        <v>968</v>
      </c>
      <c r="BX60" s="267" t="s">
        <v>968</v>
      </c>
      <c r="BY60" s="267" t="s">
        <v>968</v>
      </c>
      <c r="BZ60" s="267" t="s">
        <v>968</v>
      </c>
      <c r="CA60" s="267" t="s">
        <v>968</v>
      </c>
      <c r="CB60" s="267" t="s">
        <v>968</v>
      </c>
      <c r="CC60" s="267" t="s">
        <v>968</v>
      </c>
      <c r="CD60" s="243"/>
    </row>
    <row r="61" spans="1:82" ht="63" x14ac:dyDescent="0.25">
      <c r="A61" s="265" t="s">
        <v>1050</v>
      </c>
      <c r="B61" s="266" t="s">
        <v>1051</v>
      </c>
      <c r="C61" s="267" t="s">
        <v>1052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77">
        <f>'13квОС'!K61</f>
        <v>0</v>
      </c>
      <c r="L61" s="267" t="s">
        <v>968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>
        <v>0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7" t="s">
        <v>968</v>
      </c>
      <c r="Y61" s="267" t="s">
        <v>968</v>
      </c>
      <c r="Z61" s="267" t="s">
        <v>968</v>
      </c>
      <c r="AA61" s="267" t="s">
        <v>968</v>
      </c>
      <c r="AB61" s="267" t="s">
        <v>968</v>
      </c>
      <c r="AC61" s="267" t="s">
        <v>968</v>
      </c>
      <c r="AD61" s="267" t="s">
        <v>968</v>
      </c>
      <c r="AE61" s="267" t="s">
        <v>968</v>
      </c>
      <c r="AF61" s="267" t="s">
        <v>968</v>
      </c>
      <c r="AG61" s="267" t="s">
        <v>968</v>
      </c>
      <c r="AH61" s="267" t="s">
        <v>968</v>
      </c>
      <c r="AI61" s="267" t="s">
        <v>968</v>
      </c>
      <c r="AJ61" s="267" t="s">
        <v>968</v>
      </c>
      <c r="AK61" s="267" t="s">
        <v>968</v>
      </c>
      <c r="AL61" s="267" t="s">
        <v>968</v>
      </c>
      <c r="AM61" s="267" t="s">
        <v>968</v>
      </c>
      <c r="AN61" s="267" t="s">
        <v>968</v>
      </c>
      <c r="AO61" s="267" t="s">
        <v>968</v>
      </c>
      <c r="AP61" s="267" t="s">
        <v>968</v>
      </c>
      <c r="AQ61" s="267" t="s">
        <v>968</v>
      </c>
      <c r="AR61" s="267" t="s">
        <v>968</v>
      </c>
      <c r="AS61" s="267" t="s">
        <v>968</v>
      </c>
      <c r="AT61" s="267" t="s">
        <v>968</v>
      </c>
      <c r="AU61" s="267" t="s">
        <v>968</v>
      </c>
      <c r="AV61" s="267" t="s">
        <v>968</v>
      </c>
      <c r="AW61" s="267" t="s">
        <v>968</v>
      </c>
      <c r="AX61" s="267" t="s">
        <v>968</v>
      </c>
      <c r="AY61" s="267" t="s">
        <v>968</v>
      </c>
      <c r="AZ61" s="267" t="s">
        <v>968</v>
      </c>
      <c r="BA61" s="267">
        <v>0</v>
      </c>
      <c r="BB61" s="267" t="s">
        <v>968</v>
      </c>
      <c r="BC61" s="267" t="s">
        <v>968</v>
      </c>
      <c r="BD61" s="267" t="s">
        <v>968</v>
      </c>
      <c r="BE61" s="267" t="s">
        <v>968</v>
      </c>
      <c r="BF61" s="267" t="s">
        <v>968</v>
      </c>
      <c r="BG61" s="267" t="s">
        <v>968</v>
      </c>
      <c r="BH61" s="267">
        <v>0</v>
      </c>
      <c r="BI61" s="267" t="s">
        <v>968</v>
      </c>
      <c r="BJ61" s="267" t="s">
        <v>968</v>
      </c>
      <c r="BK61" s="267" t="s">
        <v>968</v>
      </c>
      <c r="BL61" s="267" t="s">
        <v>968</v>
      </c>
      <c r="BM61" s="267" t="s">
        <v>968</v>
      </c>
      <c r="BN61" s="267" t="s">
        <v>968</v>
      </c>
      <c r="BO61" s="267" t="s">
        <v>968</v>
      </c>
      <c r="BP61" s="267" t="s">
        <v>968</v>
      </c>
      <c r="BQ61" s="267" t="s">
        <v>968</v>
      </c>
      <c r="BR61" s="267" t="s">
        <v>968</v>
      </c>
      <c r="BS61" s="267" t="s">
        <v>968</v>
      </c>
      <c r="BT61" s="267" t="s">
        <v>968</v>
      </c>
      <c r="BU61" s="267" t="s">
        <v>968</v>
      </c>
      <c r="BV61" s="267" t="s">
        <v>968</v>
      </c>
      <c r="BW61" s="267" t="s">
        <v>968</v>
      </c>
      <c r="BX61" s="267" t="s">
        <v>968</v>
      </c>
      <c r="BY61" s="267" t="s">
        <v>968</v>
      </c>
      <c r="BZ61" s="267" t="s">
        <v>968</v>
      </c>
      <c r="CA61" s="267" t="s">
        <v>968</v>
      </c>
      <c r="CB61" s="267" t="s">
        <v>968</v>
      </c>
      <c r="CC61" s="267" t="s">
        <v>968</v>
      </c>
      <c r="CD61" s="243"/>
    </row>
    <row r="62" spans="1:82" ht="31.5" x14ac:dyDescent="0.25">
      <c r="A62" s="265" t="s">
        <v>1053</v>
      </c>
      <c r="B62" s="269" t="s">
        <v>1024</v>
      </c>
      <c r="C62" s="267" t="s">
        <v>1054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77">
        <f>'13квОС'!K62</f>
        <v>0</v>
      </c>
      <c r="L62" s="267" t="s">
        <v>968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>
        <v>0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7" t="s">
        <v>968</v>
      </c>
      <c r="Y62" s="267" t="s">
        <v>968</v>
      </c>
      <c r="Z62" s="267" t="s">
        <v>968</v>
      </c>
      <c r="AA62" s="267" t="s">
        <v>968</v>
      </c>
      <c r="AB62" s="267" t="s">
        <v>968</v>
      </c>
      <c r="AC62" s="267" t="s">
        <v>968</v>
      </c>
      <c r="AD62" s="267" t="s">
        <v>968</v>
      </c>
      <c r="AE62" s="267" t="s">
        <v>968</v>
      </c>
      <c r="AF62" s="267" t="s">
        <v>968</v>
      </c>
      <c r="AG62" s="267" t="s">
        <v>968</v>
      </c>
      <c r="AH62" s="267" t="s">
        <v>968</v>
      </c>
      <c r="AI62" s="267" t="s">
        <v>968</v>
      </c>
      <c r="AJ62" s="267" t="s">
        <v>968</v>
      </c>
      <c r="AK62" s="267" t="s">
        <v>968</v>
      </c>
      <c r="AL62" s="267" t="s">
        <v>968</v>
      </c>
      <c r="AM62" s="267" t="s">
        <v>968</v>
      </c>
      <c r="AN62" s="267" t="s">
        <v>968</v>
      </c>
      <c r="AO62" s="267" t="s">
        <v>968</v>
      </c>
      <c r="AP62" s="267" t="s">
        <v>968</v>
      </c>
      <c r="AQ62" s="267" t="s">
        <v>968</v>
      </c>
      <c r="AR62" s="267" t="s">
        <v>968</v>
      </c>
      <c r="AS62" s="267" t="s">
        <v>968</v>
      </c>
      <c r="AT62" s="267" t="s">
        <v>968</v>
      </c>
      <c r="AU62" s="267" t="s">
        <v>968</v>
      </c>
      <c r="AV62" s="267" t="s">
        <v>968</v>
      </c>
      <c r="AW62" s="267" t="s">
        <v>968</v>
      </c>
      <c r="AX62" s="267" t="s">
        <v>968</v>
      </c>
      <c r="AY62" s="267" t="s">
        <v>968</v>
      </c>
      <c r="AZ62" s="267" t="s">
        <v>968</v>
      </c>
      <c r="BA62" s="267">
        <v>0</v>
      </c>
      <c r="BB62" s="267" t="s">
        <v>968</v>
      </c>
      <c r="BC62" s="267" t="s">
        <v>968</v>
      </c>
      <c r="BD62" s="267" t="s">
        <v>968</v>
      </c>
      <c r="BE62" s="267" t="s">
        <v>968</v>
      </c>
      <c r="BF62" s="267" t="s">
        <v>968</v>
      </c>
      <c r="BG62" s="267" t="s">
        <v>968</v>
      </c>
      <c r="BH62" s="267">
        <v>0</v>
      </c>
      <c r="BI62" s="267" t="s">
        <v>968</v>
      </c>
      <c r="BJ62" s="267" t="s">
        <v>968</v>
      </c>
      <c r="BK62" s="267" t="s">
        <v>968</v>
      </c>
      <c r="BL62" s="267" t="s">
        <v>968</v>
      </c>
      <c r="BM62" s="267" t="s">
        <v>968</v>
      </c>
      <c r="BN62" s="267" t="s">
        <v>968</v>
      </c>
      <c r="BO62" s="267" t="s">
        <v>968</v>
      </c>
      <c r="BP62" s="267" t="s">
        <v>968</v>
      </c>
      <c r="BQ62" s="267" t="s">
        <v>968</v>
      </c>
      <c r="BR62" s="267" t="s">
        <v>968</v>
      </c>
      <c r="BS62" s="267" t="s">
        <v>968</v>
      </c>
      <c r="BT62" s="267" t="s">
        <v>968</v>
      </c>
      <c r="BU62" s="267" t="s">
        <v>968</v>
      </c>
      <c r="BV62" s="267" t="s">
        <v>968</v>
      </c>
      <c r="BW62" s="267" t="s">
        <v>968</v>
      </c>
      <c r="BX62" s="267" t="s">
        <v>968</v>
      </c>
      <c r="BY62" s="267" t="s">
        <v>968</v>
      </c>
      <c r="BZ62" s="267" t="s">
        <v>968</v>
      </c>
      <c r="CA62" s="267" t="s">
        <v>968</v>
      </c>
      <c r="CB62" s="267" t="s">
        <v>968</v>
      </c>
      <c r="CC62" s="267" t="s">
        <v>968</v>
      </c>
      <c r="CD62" s="243"/>
    </row>
    <row r="63" spans="1:82" ht="31.5" x14ac:dyDescent="0.25">
      <c r="A63" s="265" t="s">
        <v>1055</v>
      </c>
      <c r="B63" s="269" t="s">
        <v>1027</v>
      </c>
      <c r="C63" s="267" t="s">
        <v>1056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77">
        <f>'13квОС'!K63</f>
        <v>0</v>
      </c>
      <c r="L63" s="267" t="s">
        <v>968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>
        <v>0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7" t="s">
        <v>968</v>
      </c>
      <c r="Y63" s="267" t="s">
        <v>968</v>
      </c>
      <c r="Z63" s="267" t="s">
        <v>968</v>
      </c>
      <c r="AA63" s="267" t="s">
        <v>968</v>
      </c>
      <c r="AB63" s="267" t="s">
        <v>968</v>
      </c>
      <c r="AC63" s="267" t="s">
        <v>968</v>
      </c>
      <c r="AD63" s="267" t="s">
        <v>968</v>
      </c>
      <c r="AE63" s="267" t="s">
        <v>968</v>
      </c>
      <c r="AF63" s="267" t="s">
        <v>968</v>
      </c>
      <c r="AG63" s="267" t="s">
        <v>968</v>
      </c>
      <c r="AH63" s="267" t="s">
        <v>968</v>
      </c>
      <c r="AI63" s="267" t="s">
        <v>968</v>
      </c>
      <c r="AJ63" s="267" t="s">
        <v>968</v>
      </c>
      <c r="AK63" s="267" t="s">
        <v>968</v>
      </c>
      <c r="AL63" s="267" t="s">
        <v>968</v>
      </c>
      <c r="AM63" s="267" t="s">
        <v>968</v>
      </c>
      <c r="AN63" s="267" t="s">
        <v>968</v>
      </c>
      <c r="AO63" s="267" t="s">
        <v>968</v>
      </c>
      <c r="AP63" s="267" t="s">
        <v>968</v>
      </c>
      <c r="AQ63" s="267" t="s">
        <v>968</v>
      </c>
      <c r="AR63" s="267" t="s">
        <v>968</v>
      </c>
      <c r="AS63" s="267" t="s">
        <v>968</v>
      </c>
      <c r="AT63" s="267" t="s">
        <v>968</v>
      </c>
      <c r="AU63" s="267" t="s">
        <v>968</v>
      </c>
      <c r="AV63" s="267" t="s">
        <v>968</v>
      </c>
      <c r="AW63" s="267" t="s">
        <v>968</v>
      </c>
      <c r="AX63" s="267" t="s">
        <v>968</v>
      </c>
      <c r="AY63" s="267" t="s">
        <v>968</v>
      </c>
      <c r="AZ63" s="267" t="s">
        <v>968</v>
      </c>
      <c r="BA63" s="267">
        <v>0</v>
      </c>
      <c r="BB63" s="267" t="s">
        <v>968</v>
      </c>
      <c r="BC63" s="267" t="s">
        <v>968</v>
      </c>
      <c r="BD63" s="267" t="s">
        <v>968</v>
      </c>
      <c r="BE63" s="267" t="s">
        <v>968</v>
      </c>
      <c r="BF63" s="267" t="s">
        <v>968</v>
      </c>
      <c r="BG63" s="267" t="s">
        <v>968</v>
      </c>
      <c r="BH63" s="267">
        <v>0</v>
      </c>
      <c r="BI63" s="267" t="s">
        <v>968</v>
      </c>
      <c r="BJ63" s="267" t="s">
        <v>968</v>
      </c>
      <c r="BK63" s="267" t="s">
        <v>968</v>
      </c>
      <c r="BL63" s="267" t="s">
        <v>968</v>
      </c>
      <c r="BM63" s="267" t="s">
        <v>968</v>
      </c>
      <c r="BN63" s="267" t="s">
        <v>968</v>
      </c>
      <c r="BO63" s="267" t="s">
        <v>968</v>
      </c>
      <c r="BP63" s="267" t="s">
        <v>968</v>
      </c>
      <c r="BQ63" s="267" t="s">
        <v>968</v>
      </c>
      <c r="BR63" s="267" t="s">
        <v>968</v>
      </c>
      <c r="BS63" s="267" t="s">
        <v>968</v>
      </c>
      <c r="BT63" s="267" t="s">
        <v>968</v>
      </c>
      <c r="BU63" s="267" t="s">
        <v>968</v>
      </c>
      <c r="BV63" s="267" t="s">
        <v>968</v>
      </c>
      <c r="BW63" s="267" t="s">
        <v>968</v>
      </c>
      <c r="BX63" s="267" t="s">
        <v>968</v>
      </c>
      <c r="BY63" s="267" t="s">
        <v>968</v>
      </c>
      <c r="BZ63" s="267" t="s">
        <v>968</v>
      </c>
      <c r="CA63" s="267" t="s">
        <v>968</v>
      </c>
      <c r="CB63" s="267" t="s">
        <v>968</v>
      </c>
      <c r="CC63" s="267" t="s">
        <v>968</v>
      </c>
      <c r="CD63" s="243"/>
    </row>
    <row r="64" spans="1:82" ht="47.25" x14ac:dyDescent="0.25">
      <c r="A64" s="265" t="s">
        <v>1057</v>
      </c>
      <c r="B64" s="266" t="s">
        <v>1058</v>
      </c>
      <c r="C64" s="267" t="s">
        <v>1059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77">
        <f>'13квОС'!K64</f>
        <v>0</v>
      </c>
      <c r="L64" s="267" t="s">
        <v>968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>
        <v>0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7" t="s">
        <v>968</v>
      </c>
      <c r="Y64" s="267" t="s">
        <v>968</v>
      </c>
      <c r="Z64" s="267" t="s">
        <v>968</v>
      </c>
      <c r="AA64" s="267" t="s">
        <v>968</v>
      </c>
      <c r="AB64" s="267" t="s">
        <v>968</v>
      </c>
      <c r="AC64" s="267" t="s">
        <v>968</v>
      </c>
      <c r="AD64" s="267" t="s">
        <v>968</v>
      </c>
      <c r="AE64" s="267" t="s">
        <v>968</v>
      </c>
      <c r="AF64" s="267" t="s">
        <v>968</v>
      </c>
      <c r="AG64" s="267" t="s">
        <v>968</v>
      </c>
      <c r="AH64" s="267" t="s">
        <v>968</v>
      </c>
      <c r="AI64" s="267" t="s">
        <v>968</v>
      </c>
      <c r="AJ64" s="267" t="s">
        <v>968</v>
      </c>
      <c r="AK64" s="267" t="s">
        <v>968</v>
      </c>
      <c r="AL64" s="267" t="s">
        <v>968</v>
      </c>
      <c r="AM64" s="267" t="s">
        <v>968</v>
      </c>
      <c r="AN64" s="267" t="s">
        <v>968</v>
      </c>
      <c r="AO64" s="267" t="s">
        <v>968</v>
      </c>
      <c r="AP64" s="267" t="s">
        <v>968</v>
      </c>
      <c r="AQ64" s="267" t="s">
        <v>968</v>
      </c>
      <c r="AR64" s="267" t="s">
        <v>968</v>
      </c>
      <c r="AS64" s="267" t="s">
        <v>968</v>
      </c>
      <c r="AT64" s="267" t="s">
        <v>968</v>
      </c>
      <c r="AU64" s="267" t="s">
        <v>968</v>
      </c>
      <c r="AV64" s="267" t="s">
        <v>968</v>
      </c>
      <c r="AW64" s="267" t="s">
        <v>968</v>
      </c>
      <c r="AX64" s="267" t="s">
        <v>968</v>
      </c>
      <c r="AY64" s="267" t="s">
        <v>968</v>
      </c>
      <c r="AZ64" s="267" t="s">
        <v>968</v>
      </c>
      <c r="BA64" s="267">
        <v>0</v>
      </c>
      <c r="BB64" s="267" t="s">
        <v>968</v>
      </c>
      <c r="BC64" s="267" t="s">
        <v>968</v>
      </c>
      <c r="BD64" s="267" t="s">
        <v>968</v>
      </c>
      <c r="BE64" s="267" t="s">
        <v>968</v>
      </c>
      <c r="BF64" s="267" t="s">
        <v>968</v>
      </c>
      <c r="BG64" s="267" t="s">
        <v>968</v>
      </c>
      <c r="BH64" s="267">
        <v>0</v>
      </c>
      <c r="BI64" s="267" t="s">
        <v>968</v>
      </c>
      <c r="BJ64" s="267" t="s">
        <v>968</v>
      </c>
      <c r="BK64" s="267" t="s">
        <v>968</v>
      </c>
      <c r="BL64" s="267" t="s">
        <v>968</v>
      </c>
      <c r="BM64" s="267" t="s">
        <v>968</v>
      </c>
      <c r="BN64" s="267" t="s">
        <v>968</v>
      </c>
      <c r="BO64" s="267" t="s">
        <v>968</v>
      </c>
      <c r="BP64" s="267" t="s">
        <v>968</v>
      </c>
      <c r="BQ64" s="267" t="s">
        <v>968</v>
      </c>
      <c r="BR64" s="267" t="s">
        <v>968</v>
      </c>
      <c r="BS64" s="267" t="s">
        <v>968</v>
      </c>
      <c r="BT64" s="267" t="s">
        <v>968</v>
      </c>
      <c r="BU64" s="267" t="s">
        <v>968</v>
      </c>
      <c r="BV64" s="267" t="s">
        <v>968</v>
      </c>
      <c r="BW64" s="267" t="s">
        <v>968</v>
      </c>
      <c r="BX64" s="267" t="s">
        <v>968</v>
      </c>
      <c r="BY64" s="267" t="s">
        <v>968</v>
      </c>
      <c r="BZ64" s="267" t="s">
        <v>968</v>
      </c>
      <c r="CA64" s="267" t="s">
        <v>968</v>
      </c>
      <c r="CB64" s="267" t="s">
        <v>968</v>
      </c>
      <c r="CC64" s="267" t="s">
        <v>968</v>
      </c>
      <c r="CD64" s="243"/>
    </row>
    <row r="65" spans="1:82" ht="31.5" x14ac:dyDescent="0.25">
      <c r="A65" s="265" t="s">
        <v>1060</v>
      </c>
      <c r="B65" s="269" t="s">
        <v>1024</v>
      </c>
      <c r="C65" s="267" t="s">
        <v>1061</v>
      </c>
      <c r="D65" s="267" t="s">
        <v>968</v>
      </c>
      <c r="E65" s="267" t="s">
        <v>968</v>
      </c>
      <c r="F65" s="267" t="s">
        <v>968</v>
      </c>
      <c r="G65" s="267" t="s">
        <v>968</v>
      </c>
      <c r="H65" s="267" t="s">
        <v>968</v>
      </c>
      <c r="I65" s="267" t="s">
        <v>968</v>
      </c>
      <c r="J65" s="267" t="s">
        <v>968</v>
      </c>
      <c r="K65" s="277">
        <f>'13квОС'!K65</f>
        <v>0</v>
      </c>
      <c r="L65" s="267" t="s">
        <v>968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>
        <v>0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7" t="s">
        <v>968</v>
      </c>
      <c r="Y65" s="267" t="s">
        <v>968</v>
      </c>
      <c r="Z65" s="267" t="s">
        <v>968</v>
      </c>
      <c r="AA65" s="267" t="s">
        <v>968</v>
      </c>
      <c r="AB65" s="267" t="s">
        <v>968</v>
      </c>
      <c r="AC65" s="267" t="s">
        <v>968</v>
      </c>
      <c r="AD65" s="267" t="s">
        <v>968</v>
      </c>
      <c r="AE65" s="267" t="s">
        <v>968</v>
      </c>
      <c r="AF65" s="267" t="s">
        <v>968</v>
      </c>
      <c r="AG65" s="267" t="s">
        <v>968</v>
      </c>
      <c r="AH65" s="267" t="s">
        <v>968</v>
      </c>
      <c r="AI65" s="267" t="s">
        <v>968</v>
      </c>
      <c r="AJ65" s="267" t="s">
        <v>968</v>
      </c>
      <c r="AK65" s="267" t="s">
        <v>968</v>
      </c>
      <c r="AL65" s="267" t="s">
        <v>968</v>
      </c>
      <c r="AM65" s="267" t="s">
        <v>968</v>
      </c>
      <c r="AN65" s="267" t="s">
        <v>968</v>
      </c>
      <c r="AO65" s="267" t="s">
        <v>968</v>
      </c>
      <c r="AP65" s="267" t="s">
        <v>968</v>
      </c>
      <c r="AQ65" s="267" t="s">
        <v>968</v>
      </c>
      <c r="AR65" s="267" t="s">
        <v>968</v>
      </c>
      <c r="AS65" s="267" t="s">
        <v>968</v>
      </c>
      <c r="AT65" s="267" t="s">
        <v>968</v>
      </c>
      <c r="AU65" s="267" t="s">
        <v>968</v>
      </c>
      <c r="AV65" s="267" t="s">
        <v>968</v>
      </c>
      <c r="AW65" s="267" t="s">
        <v>968</v>
      </c>
      <c r="AX65" s="267" t="s">
        <v>968</v>
      </c>
      <c r="AY65" s="267" t="s">
        <v>968</v>
      </c>
      <c r="AZ65" s="267" t="s">
        <v>968</v>
      </c>
      <c r="BA65" s="267">
        <v>0</v>
      </c>
      <c r="BB65" s="267" t="s">
        <v>968</v>
      </c>
      <c r="BC65" s="267" t="s">
        <v>968</v>
      </c>
      <c r="BD65" s="267" t="s">
        <v>968</v>
      </c>
      <c r="BE65" s="267" t="s">
        <v>968</v>
      </c>
      <c r="BF65" s="267" t="s">
        <v>968</v>
      </c>
      <c r="BG65" s="267" t="s">
        <v>968</v>
      </c>
      <c r="BH65" s="267">
        <v>0</v>
      </c>
      <c r="BI65" s="267" t="s">
        <v>968</v>
      </c>
      <c r="BJ65" s="267" t="s">
        <v>968</v>
      </c>
      <c r="BK65" s="267" t="s">
        <v>968</v>
      </c>
      <c r="BL65" s="267" t="s">
        <v>968</v>
      </c>
      <c r="BM65" s="267" t="s">
        <v>968</v>
      </c>
      <c r="BN65" s="267" t="s">
        <v>968</v>
      </c>
      <c r="BO65" s="267" t="s">
        <v>968</v>
      </c>
      <c r="BP65" s="267" t="s">
        <v>968</v>
      </c>
      <c r="BQ65" s="267" t="s">
        <v>968</v>
      </c>
      <c r="BR65" s="267" t="s">
        <v>968</v>
      </c>
      <c r="BS65" s="267" t="s">
        <v>968</v>
      </c>
      <c r="BT65" s="267" t="s">
        <v>968</v>
      </c>
      <c r="BU65" s="267" t="s">
        <v>968</v>
      </c>
      <c r="BV65" s="267" t="s">
        <v>968</v>
      </c>
      <c r="BW65" s="267" t="s">
        <v>968</v>
      </c>
      <c r="BX65" s="267" t="s">
        <v>968</v>
      </c>
      <c r="BY65" s="267" t="s">
        <v>968</v>
      </c>
      <c r="BZ65" s="267" t="s">
        <v>968</v>
      </c>
      <c r="CA65" s="267" t="s">
        <v>968</v>
      </c>
      <c r="CB65" s="267" t="s">
        <v>968</v>
      </c>
      <c r="CC65" s="267" t="s">
        <v>968</v>
      </c>
      <c r="CD65" s="243"/>
    </row>
    <row r="66" spans="1:82" s="13" customFormat="1" ht="31.5" x14ac:dyDescent="0.25">
      <c r="A66" s="265" t="s">
        <v>1062</v>
      </c>
      <c r="B66" s="269" t="s">
        <v>1027</v>
      </c>
      <c r="C66" s="267" t="s">
        <v>1063</v>
      </c>
      <c r="D66" s="267" t="s">
        <v>968</v>
      </c>
      <c r="E66" s="267" t="s">
        <v>968</v>
      </c>
      <c r="F66" s="267" t="s">
        <v>968</v>
      </c>
      <c r="G66" s="267" t="s">
        <v>968</v>
      </c>
      <c r="H66" s="267" t="s">
        <v>968</v>
      </c>
      <c r="I66" s="267" t="s">
        <v>968</v>
      </c>
      <c r="J66" s="267" t="s">
        <v>968</v>
      </c>
      <c r="K66" s="277">
        <f>'13квОС'!K66</f>
        <v>0</v>
      </c>
      <c r="L66" s="267" t="s">
        <v>968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>
        <v>0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267" t="s">
        <v>968</v>
      </c>
      <c r="Y66" s="267" t="s">
        <v>968</v>
      </c>
      <c r="Z66" s="267" t="s">
        <v>968</v>
      </c>
      <c r="AA66" s="267" t="s">
        <v>968</v>
      </c>
      <c r="AB66" s="267" t="s">
        <v>968</v>
      </c>
      <c r="AC66" s="267" t="s">
        <v>968</v>
      </c>
      <c r="AD66" s="267" t="s">
        <v>968</v>
      </c>
      <c r="AE66" s="267" t="s">
        <v>968</v>
      </c>
      <c r="AF66" s="267" t="s">
        <v>968</v>
      </c>
      <c r="AG66" s="267" t="s">
        <v>968</v>
      </c>
      <c r="AH66" s="267" t="s">
        <v>968</v>
      </c>
      <c r="AI66" s="267" t="s">
        <v>968</v>
      </c>
      <c r="AJ66" s="267" t="s">
        <v>968</v>
      </c>
      <c r="AK66" s="267" t="s">
        <v>968</v>
      </c>
      <c r="AL66" s="267" t="s">
        <v>968</v>
      </c>
      <c r="AM66" s="267" t="s">
        <v>968</v>
      </c>
      <c r="AN66" s="267" t="s">
        <v>968</v>
      </c>
      <c r="AO66" s="267" t="s">
        <v>968</v>
      </c>
      <c r="AP66" s="267" t="s">
        <v>968</v>
      </c>
      <c r="AQ66" s="267" t="s">
        <v>968</v>
      </c>
      <c r="AR66" s="267" t="s">
        <v>968</v>
      </c>
      <c r="AS66" s="267" t="s">
        <v>968</v>
      </c>
      <c r="AT66" s="267" t="s">
        <v>968</v>
      </c>
      <c r="AU66" s="267" t="s">
        <v>968</v>
      </c>
      <c r="AV66" s="267" t="s">
        <v>968</v>
      </c>
      <c r="AW66" s="267" t="s">
        <v>968</v>
      </c>
      <c r="AX66" s="267" t="s">
        <v>968</v>
      </c>
      <c r="AY66" s="267" t="s">
        <v>968</v>
      </c>
      <c r="AZ66" s="267" t="s">
        <v>968</v>
      </c>
      <c r="BA66" s="267">
        <v>0</v>
      </c>
      <c r="BB66" s="267" t="s">
        <v>968</v>
      </c>
      <c r="BC66" s="267" t="s">
        <v>968</v>
      </c>
      <c r="BD66" s="267" t="s">
        <v>968</v>
      </c>
      <c r="BE66" s="267" t="s">
        <v>968</v>
      </c>
      <c r="BF66" s="267" t="s">
        <v>968</v>
      </c>
      <c r="BG66" s="267" t="s">
        <v>968</v>
      </c>
      <c r="BH66" s="267">
        <v>0</v>
      </c>
      <c r="BI66" s="267" t="s">
        <v>968</v>
      </c>
      <c r="BJ66" s="267" t="s">
        <v>968</v>
      </c>
      <c r="BK66" s="267" t="s">
        <v>968</v>
      </c>
      <c r="BL66" s="267" t="s">
        <v>968</v>
      </c>
      <c r="BM66" s="267" t="s">
        <v>968</v>
      </c>
      <c r="BN66" s="267" t="s">
        <v>968</v>
      </c>
      <c r="BO66" s="267" t="s">
        <v>968</v>
      </c>
      <c r="BP66" s="267" t="s">
        <v>968</v>
      </c>
      <c r="BQ66" s="267" t="s">
        <v>968</v>
      </c>
      <c r="BR66" s="267" t="s">
        <v>968</v>
      </c>
      <c r="BS66" s="267" t="s">
        <v>968</v>
      </c>
      <c r="BT66" s="267" t="s">
        <v>968</v>
      </c>
      <c r="BU66" s="267" t="s">
        <v>968</v>
      </c>
      <c r="BV66" s="267" t="s">
        <v>968</v>
      </c>
      <c r="BW66" s="267" t="s">
        <v>968</v>
      </c>
      <c r="BX66" s="267" t="s">
        <v>968</v>
      </c>
      <c r="BY66" s="267" t="s">
        <v>968</v>
      </c>
      <c r="BZ66" s="267" t="s">
        <v>968</v>
      </c>
      <c r="CA66" s="267" t="s">
        <v>968</v>
      </c>
      <c r="CB66" s="267" t="s">
        <v>968</v>
      </c>
      <c r="CC66" s="267" t="s">
        <v>968</v>
      </c>
      <c r="CD66" s="263"/>
    </row>
    <row r="67" spans="1:82" s="9" customFormat="1" ht="31.5" x14ac:dyDescent="0.25">
      <c r="A67" s="265" t="s">
        <v>1064</v>
      </c>
      <c r="B67" s="270" t="s">
        <v>1065</v>
      </c>
      <c r="C67" s="267" t="s">
        <v>1066</v>
      </c>
      <c r="D67" s="267" t="s">
        <v>968</v>
      </c>
      <c r="E67" s="267" t="s">
        <v>968</v>
      </c>
      <c r="F67" s="267" t="s">
        <v>968</v>
      </c>
      <c r="G67" s="267" t="s">
        <v>968</v>
      </c>
      <c r="H67" s="267" t="s">
        <v>968</v>
      </c>
      <c r="I67" s="267" t="s">
        <v>968</v>
      </c>
      <c r="J67" s="267">
        <v>5</v>
      </c>
      <c r="K67" s="277" t="s">
        <v>968</v>
      </c>
      <c r="L67" s="267" t="s">
        <v>968</v>
      </c>
      <c r="M67" s="267" t="s">
        <v>968</v>
      </c>
      <c r="N67" s="267" t="s">
        <v>968</v>
      </c>
      <c r="O67" s="267" t="s">
        <v>968</v>
      </c>
      <c r="P67" s="267" t="s">
        <v>968</v>
      </c>
      <c r="Q67" s="267">
        <v>0</v>
      </c>
      <c r="R67" s="267" t="s">
        <v>968</v>
      </c>
      <c r="S67" s="267" t="s">
        <v>968</v>
      </c>
      <c r="T67" s="267" t="s">
        <v>968</v>
      </c>
      <c r="U67" s="267" t="s">
        <v>968</v>
      </c>
      <c r="V67" s="267" t="s">
        <v>968</v>
      </c>
      <c r="W67" s="267" t="s">
        <v>968</v>
      </c>
      <c r="X67" s="267">
        <v>0</v>
      </c>
      <c r="Y67" s="267" t="s">
        <v>968</v>
      </c>
      <c r="Z67" s="267" t="s">
        <v>968</v>
      </c>
      <c r="AA67" s="267" t="s">
        <v>968</v>
      </c>
      <c r="AB67" s="267" t="s">
        <v>968</v>
      </c>
      <c r="AC67" s="267" t="s">
        <v>968</v>
      </c>
      <c r="AD67" s="267" t="s">
        <v>968</v>
      </c>
      <c r="AE67" s="267" t="s">
        <v>968</v>
      </c>
      <c r="AF67" s="267" t="s">
        <v>968</v>
      </c>
      <c r="AG67" s="267" t="s">
        <v>968</v>
      </c>
      <c r="AH67" s="267" t="s">
        <v>968</v>
      </c>
      <c r="AI67" s="267" t="s">
        <v>968</v>
      </c>
      <c r="AJ67" s="267" t="s">
        <v>968</v>
      </c>
      <c r="AK67" s="267" t="s">
        <v>968</v>
      </c>
      <c r="AL67" s="267" t="s">
        <v>968</v>
      </c>
      <c r="AM67" s="267" t="s">
        <v>968</v>
      </c>
      <c r="AN67" s="267" t="s">
        <v>968</v>
      </c>
      <c r="AO67" s="267" t="s">
        <v>968</v>
      </c>
      <c r="AP67" s="267" t="s">
        <v>968</v>
      </c>
      <c r="AQ67" s="267" t="s">
        <v>968</v>
      </c>
      <c r="AR67" s="267" t="s">
        <v>968</v>
      </c>
      <c r="AS67" s="267" t="s">
        <v>968</v>
      </c>
      <c r="AT67" s="267" t="s">
        <v>968</v>
      </c>
      <c r="AU67" s="267" t="s">
        <v>968</v>
      </c>
      <c r="AV67" s="267" t="s">
        <v>968</v>
      </c>
      <c r="AW67" s="267" t="s">
        <v>968</v>
      </c>
      <c r="AX67" s="267" t="s">
        <v>968</v>
      </c>
      <c r="AY67" s="267" t="s">
        <v>968</v>
      </c>
      <c r="AZ67" s="267">
        <v>0</v>
      </c>
      <c r="BA67" s="267" t="s">
        <v>968</v>
      </c>
      <c r="BB67" s="267" t="s">
        <v>968</v>
      </c>
      <c r="BC67" s="267" t="s">
        <v>968</v>
      </c>
      <c r="BD67" s="267" t="s">
        <v>968</v>
      </c>
      <c r="BE67" s="267" t="s">
        <v>968</v>
      </c>
      <c r="BF67" s="267" t="s">
        <v>968</v>
      </c>
      <c r="BG67" s="267">
        <v>0</v>
      </c>
      <c r="BH67" s="267">
        <v>0</v>
      </c>
      <c r="BI67" s="267" t="s">
        <v>968</v>
      </c>
      <c r="BJ67" s="267" t="s">
        <v>968</v>
      </c>
      <c r="BK67" s="267" t="s">
        <v>968</v>
      </c>
      <c r="BL67" s="267" t="s">
        <v>968</v>
      </c>
      <c r="BM67" s="267" t="s">
        <v>968</v>
      </c>
      <c r="BN67" s="267" t="s">
        <v>968</v>
      </c>
      <c r="BO67" s="267" t="s">
        <v>968</v>
      </c>
      <c r="BP67" s="267" t="s">
        <v>968</v>
      </c>
      <c r="BQ67" s="267" t="s">
        <v>968</v>
      </c>
      <c r="BR67" s="267" t="s">
        <v>968</v>
      </c>
      <c r="BS67" s="267" t="s">
        <v>968</v>
      </c>
      <c r="BT67" s="267" t="s">
        <v>968</v>
      </c>
      <c r="BU67" s="267" t="s">
        <v>968</v>
      </c>
      <c r="BV67" s="267" t="s">
        <v>968</v>
      </c>
      <c r="BW67" s="267" t="s">
        <v>968</v>
      </c>
      <c r="BX67" s="267" t="s">
        <v>968</v>
      </c>
      <c r="BY67" s="267" t="s">
        <v>968</v>
      </c>
      <c r="BZ67" s="267" t="s">
        <v>968</v>
      </c>
      <c r="CA67" s="267" t="s">
        <v>968</v>
      </c>
      <c r="CB67" s="267" t="s">
        <v>968</v>
      </c>
      <c r="CC67" s="267" t="s">
        <v>968</v>
      </c>
      <c r="CD67" s="27"/>
    </row>
    <row r="68" spans="1:82" s="9" customFormat="1" ht="47.25" customHeight="1" x14ac:dyDescent="0.25">
      <c r="A68" s="494" t="s">
        <v>163</v>
      </c>
      <c r="B68" s="494"/>
      <c r="C68" s="494"/>
      <c r="D68" s="494"/>
      <c r="E68" s="494"/>
      <c r="F68" s="494"/>
      <c r="G68" s="494"/>
      <c r="H68" s="494"/>
      <c r="I68" s="494"/>
      <c r="J68" s="494"/>
      <c r="K68" s="494"/>
      <c r="L68" s="245"/>
      <c r="M68" s="245"/>
      <c r="N68" s="245"/>
      <c r="O68" s="245"/>
      <c r="P68" s="245"/>
      <c r="Q68" s="245"/>
      <c r="R68" s="246"/>
      <c r="S68" s="246"/>
      <c r="T68" s="246"/>
      <c r="U68" s="246"/>
      <c r="V68" s="246"/>
      <c r="W68" s="246"/>
      <c r="X68" s="246"/>
      <c r="Y68" s="246"/>
      <c r="Z68" s="246"/>
      <c r="AA68" s="246"/>
      <c r="AB68" s="246"/>
      <c r="AC68" s="246"/>
      <c r="AD68" s="246"/>
      <c r="AE68" s="246"/>
      <c r="AF68" s="246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</row>
    <row r="69" spans="1:82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</row>
    <row r="70" spans="1:82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</row>
    <row r="71" spans="1:82" ht="18.75" x14ac:dyDescent="0.3">
      <c r="A71" s="8"/>
      <c r="B71" s="344" t="s">
        <v>1084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</row>
    <row r="72" spans="1:82" ht="18.75" x14ac:dyDescent="0.3">
      <c r="A72" s="8"/>
      <c r="B72" s="344" t="s">
        <v>1087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</row>
    <row r="73" spans="1:82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</row>
    <row r="74" spans="1:82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</row>
    <row r="75" spans="1:82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</row>
    <row r="76" spans="1:82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3:AM13"/>
    <mergeCell ref="A8:AM8"/>
    <mergeCell ref="A4:AM4"/>
    <mergeCell ref="A5:AM5"/>
    <mergeCell ref="A7:AM7"/>
    <mergeCell ref="A10:AM10"/>
    <mergeCell ref="A12:AM12"/>
    <mergeCell ref="A68:K68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74"/>
  <sheetViews>
    <sheetView view="pageBreakPreview" topLeftCell="O2" zoomScale="80" zoomScaleNormal="60" zoomScaleSheetLayoutView="80" workbookViewId="0">
      <selection activeCell="AR58" sqref="AR1:AR1048576"/>
    </sheetView>
  </sheetViews>
  <sheetFormatPr defaultColWidth="9" defaultRowHeight="15.75" x14ac:dyDescent="0.2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4" t="s">
        <v>68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2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2" t="s">
        <v>939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3" customFormat="1" ht="18.75" customHeight="1" x14ac:dyDescent="0.25">
      <c r="A4" s="410" t="s">
        <v>925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0"/>
      <c r="Z4" s="410"/>
      <c r="AA4" s="410"/>
      <c r="AB4" s="410"/>
      <c r="AC4" s="410"/>
      <c r="AD4" s="410"/>
      <c r="AE4" s="410"/>
      <c r="AF4" s="410"/>
      <c r="AG4" s="410"/>
      <c r="AH4" s="410"/>
      <c r="AI4" s="410"/>
      <c r="AJ4" s="410"/>
      <c r="AK4" s="410"/>
      <c r="AL4" s="410"/>
      <c r="AM4" s="410"/>
      <c r="AN4" s="410"/>
      <c r="AO4" s="410"/>
      <c r="AP4" s="410"/>
      <c r="AQ4" s="410"/>
      <c r="AR4" s="410"/>
      <c r="AS4" s="410"/>
      <c r="AT4" s="410"/>
      <c r="AU4" s="410"/>
      <c r="AV4" s="410"/>
      <c r="AW4" s="410"/>
      <c r="AX4" s="410"/>
      <c r="AY4" s="410"/>
      <c r="AZ4" s="410"/>
      <c r="BA4" s="410"/>
      <c r="BB4" s="410"/>
      <c r="BC4" s="410"/>
      <c r="BD4" s="410"/>
      <c r="BE4" s="410"/>
      <c r="BF4" s="410"/>
      <c r="BG4" s="410"/>
      <c r="BH4" s="410"/>
    </row>
    <row r="5" spans="1:87" s="9" customFormat="1" ht="18.75" customHeight="1" x14ac:dyDescent="0.3">
      <c r="A5" s="383" t="s">
        <v>1126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  <c r="AN5" s="383"/>
      <c r="AO5" s="383"/>
      <c r="AP5" s="383"/>
      <c r="AQ5" s="383"/>
      <c r="AR5" s="383"/>
      <c r="AS5" s="383"/>
      <c r="AT5" s="383"/>
      <c r="AU5" s="383"/>
      <c r="AV5" s="383"/>
      <c r="AW5" s="383"/>
      <c r="AX5" s="383"/>
      <c r="AY5" s="383"/>
      <c r="AZ5" s="383"/>
      <c r="BA5" s="383"/>
      <c r="BB5" s="383"/>
      <c r="BC5" s="383"/>
      <c r="BD5" s="383"/>
      <c r="BE5" s="383"/>
      <c r="BF5" s="383"/>
      <c r="BG5" s="383"/>
      <c r="BH5" s="383"/>
    </row>
    <row r="6" spans="1:87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</row>
    <row r="7" spans="1:87" s="9" customFormat="1" ht="18.75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384"/>
      <c r="W7" s="384"/>
      <c r="X7" s="384"/>
      <c r="Y7" s="384"/>
      <c r="Z7" s="384"/>
      <c r="AA7" s="384"/>
      <c r="AB7" s="384"/>
      <c r="AC7" s="384"/>
      <c r="AD7" s="384"/>
      <c r="AE7" s="384"/>
      <c r="AF7" s="384"/>
      <c r="AG7" s="384"/>
      <c r="AH7" s="384"/>
      <c r="AI7" s="384"/>
      <c r="AJ7" s="384"/>
      <c r="AK7" s="384"/>
      <c r="AL7" s="384"/>
      <c r="AM7" s="384"/>
      <c r="AN7" s="384"/>
      <c r="AO7" s="384"/>
      <c r="AP7" s="384"/>
      <c r="AQ7" s="384"/>
      <c r="AR7" s="384"/>
      <c r="AS7" s="384"/>
      <c r="AT7" s="384"/>
      <c r="AU7" s="384"/>
      <c r="AV7" s="384"/>
      <c r="AW7" s="384"/>
      <c r="AX7" s="384"/>
      <c r="AY7" s="384"/>
      <c r="AZ7" s="384"/>
      <c r="BA7" s="384"/>
      <c r="BB7" s="384"/>
      <c r="BC7" s="384"/>
      <c r="BD7" s="384"/>
      <c r="BE7" s="384"/>
      <c r="BF7" s="384"/>
      <c r="BG7" s="384"/>
      <c r="BH7" s="384"/>
    </row>
    <row r="8" spans="1:87" ht="15.75" customHeight="1" x14ac:dyDescent="0.25">
      <c r="A8" s="430" t="s">
        <v>178</v>
      </c>
      <c r="B8" s="430"/>
      <c r="C8" s="430"/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0"/>
      <c r="R8" s="430"/>
      <c r="S8" s="430"/>
      <c r="T8" s="430"/>
      <c r="U8" s="430"/>
      <c r="V8" s="430"/>
      <c r="W8" s="430"/>
      <c r="X8" s="430"/>
      <c r="Y8" s="430"/>
      <c r="Z8" s="430"/>
      <c r="AA8" s="430"/>
      <c r="AB8" s="430"/>
      <c r="AC8" s="430"/>
      <c r="AD8" s="430"/>
      <c r="AE8" s="430"/>
      <c r="AF8" s="430"/>
      <c r="AG8" s="430"/>
      <c r="AH8" s="430"/>
      <c r="AI8" s="430"/>
      <c r="AJ8" s="430"/>
      <c r="AK8" s="430"/>
      <c r="AL8" s="430"/>
      <c r="AM8" s="430"/>
      <c r="AN8" s="430"/>
      <c r="AO8" s="430"/>
      <c r="AP8" s="430"/>
      <c r="AQ8" s="430"/>
      <c r="AR8" s="430"/>
      <c r="AS8" s="430"/>
      <c r="AT8" s="430"/>
      <c r="AU8" s="430"/>
      <c r="AV8" s="430"/>
      <c r="AW8" s="430"/>
      <c r="AX8" s="430"/>
      <c r="AY8" s="430"/>
      <c r="AZ8" s="430"/>
      <c r="BA8" s="430"/>
      <c r="BB8" s="430"/>
      <c r="BC8" s="430"/>
      <c r="BD8" s="430"/>
      <c r="BE8" s="430"/>
      <c r="BF8" s="430"/>
      <c r="BG8" s="430"/>
      <c r="BH8" s="430"/>
    </row>
    <row r="9" spans="1:87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</row>
    <row r="10" spans="1:87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  <c r="AT10" s="384"/>
      <c r="AU10" s="384"/>
      <c r="AV10" s="384"/>
      <c r="AW10" s="384"/>
      <c r="AX10" s="384"/>
      <c r="AY10" s="384"/>
      <c r="AZ10" s="384"/>
      <c r="BA10" s="384"/>
      <c r="BB10" s="384"/>
      <c r="BC10" s="384"/>
      <c r="BD10" s="384"/>
      <c r="BE10" s="384"/>
      <c r="BF10" s="384"/>
      <c r="BG10" s="384"/>
      <c r="BH10" s="384"/>
    </row>
    <row r="11" spans="1:87" ht="18.75" x14ac:dyDescent="0.3">
      <c r="AA11" s="32"/>
    </row>
    <row r="12" spans="1:87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384"/>
      <c r="Y12" s="384"/>
      <c r="Z12" s="384"/>
      <c r="AA12" s="384"/>
      <c r="AB12" s="384"/>
      <c r="AC12" s="384"/>
      <c r="AD12" s="384"/>
      <c r="AE12" s="384"/>
      <c r="AF12" s="384"/>
      <c r="AG12" s="384"/>
      <c r="AH12" s="384"/>
      <c r="AI12" s="384"/>
      <c r="AJ12" s="384"/>
      <c r="AK12" s="384"/>
      <c r="AL12" s="384"/>
      <c r="AM12" s="384"/>
      <c r="AN12" s="384"/>
      <c r="AO12" s="384"/>
      <c r="AP12" s="384"/>
      <c r="AQ12" s="384"/>
      <c r="AR12" s="384"/>
      <c r="AS12" s="384"/>
      <c r="AT12" s="384"/>
      <c r="AU12" s="384"/>
      <c r="AV12" s="384"/>
      <c r="AW12" s="384"/>
      <c r="AX12" s="384"/>
      <c r="AY12" s="384"/>
      <c r="AZ12" s="384"/>
      <c r="BA12" s="384"/>
      <c r="BB12" s="384"/>
      <c r="BC12" s="384"/>
      <c r="BD12" s="384"/>
      <c r="BE12" s="384"/>
      <c r="BF12" s="384"/>
      <c r="BG12" s="384"/>
      <c r="BH12" s="384"/>
    </row>
    <row r="13" spans="1:87" x14ac:dyDescent="0.25">
      <c r="A13" s="372" t="s">
        <v>167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  <c r="AI13" s="372"/>
      <c r="AJ13" s="372"/>
      <c r="AK13" s="372"/>
      <c r="AL13" s="372"/>
      <c r="AM13" s="372"/>
      <c r="AN13" s="372"/>
      <c r="AO13" s="372"/>
      <c r="AP13" s="372"/>
      <c r="AQ13" s="372"/>
      <c r="AR13" s="372"/>
      <c r="AS13" s="372"/>
      <c r="AT13" s="372"/>
      <c r="AU13" s="372"/>
      <c r="AV13" s="372"/>
      <c r="AW13" s="372"/>
      <c r="AX13" s="372"/>
      <c r="AY13" s="372"/>
      <c r="AZ13" s="372"/>
      <c r="BA13" s="372"/>
      <c r="BB13" s="372"/>
      <c r="BC13" s="372"/>
      <c r="BD13" s="372"/>
      <c r="BE13" s="372"/>
      <c r="BF13" s="372"/>
      <c r="BG13" s="372"/>
      <c r="BH13" s="372"/>
    </row>
    <row r="14" spans="1:87" ht="18.75" x14ac:dyDescent="0.3">
      <c r="A14" s="495"/>
      <c r="B14" s="495"/>
      <c r="C14" s="495"/>
      <c r="D14" s="495"/>
      <c r="E14" s="495"/>
      <c r="F14" s="495"/>
      <c r="G14" s="495"/>
      <c r="H14" s="495"/>
      <c r="I14" s="495"/>
      <c r="J14" s="495"/>
      <c r="K14" s="495"/>
      <c r="L14" s="495"/>
      <c r="M14" s="495"/>
      <c r="N14" s="495"/>
      <c r="O14" s="495"/>
      <c r="P14" s="495"/>
      <c r="Q14" s="495"/>
      <c r="R14" s="495"/>
      <c r="S14" s="495"/>
      <c r="T14" s="495"/>
      <c r="U14" s="495"/>
      <c r="V14" s="495"/>
      <c r="W14" s="495"/>
      <c r="X14" s="495"/>
      <c r="Y14" s="495"/>
      <c r="Z14" s="495"/>
      <c r="AA14" s="495"/>
      <c r="AB14" s="495"/>
      <c r="AC14" s="495"/>
      <c r="AD14" s="495"/>
      <c r="AE14" s="495"/>
      <c r="AF14" s="495"/>
      <c r="AG14" s="495"/>
      <c r="AH14" s="495"/>
      <c r="AI14" s="495"/>
      <c r="AJ14" s="495"/>
      <c r="AK14" s="495"/>
      <c r="AL14" s="495"/>
      <c r="AM14" s="495"/>
      <c r="AN14" s="495"/>
      <c r="AO14" s="495"/>
      <c r="AP14" s="495"/>
      <c r="AQ14" s="495"/>
      <c r="AR14" s="495"/>
      <c r="AS14" s="495"/>
      <c r="AT14" s="495"/>
      <c r="AU14" s="495"/>
      <c r="AV14" s="495"/>
      <c r="AW14" s="495"/>
      <c r="AX14" s="495"/>
      <c r="AY14" s="495"/>
      <c r="AZ14" s="495"/>
      <c r="BA14" s="495"/>
      <c r="BB14" s="495"/>
      <c r="BC14" s="495"/>
      <c r="BD14" s="495"/>
      <c r="BE14" s="495"/>
      <c r="BF14" s="495"/>
      <c r="BG14" s="495"/>
      <c r="BH14" s="495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25">
      <c r="A15" s="400" t="s">
        <v>72</v>
      </c>
      <c r="B15" s="485" t="s">
        <v>23</v>
      </c>
      <c r="C15" s="485" t="s">
        <v>5</v>
      </c>
      <c r="D15" s="400" t="s">
        <v>71</v>
      </c>
      <c r="E15" s="496" t="s">
        <v>1121</v>
      </c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7"/>
      <c r="Q15" s="497"/>
      <c r="R15" s="497"/>
      <c r="S15" s="497"/>
      <c r="T15" s="497"/>
      <c r="U15" s="497"/>
      <c r="V15" s="497"/>
      <c r="W15" s="497"/>
      <c r="X15" s="497"/>
      <c r="Y15" s="497"/>
      <c r="Z15" s="497"/>
      <c r="AA15" s="497"/>
      <c r="AB15" s="497"/>
      <c r="AC15" s="497"/>
      <c r="AD15" s="497"/>
      <c r="AE15" s="497"/>
      <c r="AF15" s="497"/>
      <c r="AG15" s="497"/>
      <c r="AH15" s="497"/>
      <c r="AI15" s="497"/>
      <c r="AJ15" s="497"/>
      <c r="AK15" s="497"/>
      <c r="AL15" s="497"/>
      <c r="AM15" s="497"/>
      <c r="AN15" s="497"/>
      <c r="AO15" s="497"/>
      <c r="AP15" s="497"/>
      <c r="AQ15" s="497"/>
      <c r="AR15" s="497"/>
      <c r="AS15" s="497"/>
      <c r="AT15" s="497"/>
      <c r="AU15" s="497"/>
      <c r="AV15" s="497"/>
      <c r="AW15" s="497"/>
      <c r="AX15" s="497"/>
      <c r="AY15" s="497"/>
      <c r="AZ15" s="497"/>
      <c r="BA15" s="497"/>
      <c r="BB15" s="498"/>
      <c r="BC15" s="421" t="s">
        <v>876</v>
      </c>
      <c r="BD15" s="422"/>
      <c r="BE15" s="422"/>
      <c r="BF15" s="422"/>
      <c r="BG15" s="423"/>
      <c r="BH15" s="406" t="s">
        <v>7</v>
      </c>
      <c r="BI15" s="189"/>
      <c r="BJ15" s="189"/>
      <c r="BK15" s="189"/>
      <c r="BL15" s="189"/>
      <c r="BM15" s="189"/>
      <c r="BN15" s="189"/>
      <c r="BO15" s="15"/>
      <c r="BP15" s="15"/>
      <c r="BQ15" s="15"/>
      <c r="BR15" s="15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25">
      <c r="A16" s="401"/>
      <c r="B16" s="485"/>
      <c r="C16" s="485"/>
      <c r="D16" s="401"/>
      <c r="E16" s="499"/>
      <c r="F16" s="500"/>
      <c r="G16" s="500"/>
      <c r="H16" s="500"/>
      <c r="I16" s="500"/>
      <c r="J16" s="500"/>
      <c r="K16" s="500"/>
      <c r="L16" s="500"/>
      <c r="M16" s="500"/>
      <c r="N16" s="500"/>
      <c r="O16" s="500"/>
      <c r="P16" s="500"/>
      <c r="Q16" s="500"/>
      <c r="R16" s="500"/>
      <c r="S16" s="500"/>
      <c r="T16" s="500"/>
      <c r="U16" s="500"/>
      <c r="V16" s="500"/>
      <c r="W16" s="500"/>
      <c r="X16" s="500"/>
      <c r="Y16" s="500"/>
      <c r="Z16" s="500"/>
      <c r="AA16" s="500"/>
      <c r="AB16" s="500"/>
      <c r="AC16" s="500"/>
      <c r="AD16" s="500"/>
      <c r="AE16" s="500"/>
      <c r="AF16" s="500"/>
      <c r="AG16" s="500"/>
      <c r="AH16" s="500"/>
      <c r="AI16" s="500"/>
      <c r="AJ16" s="500"/>
      <c r="AK16" s="500"/>
      <c r="AL16" s="500"/>
      <c r="AM16" s="500"/>
      <c r="AN16" s="500"/>
      <c r="AO16" s="500"/>
      <c r="AP16" s="500"/>
      <c r="AQ16" s="500"/>
      <c r="AR16" s="500"/>
      <c r="AS16" s="500"/>
      <c r="AT16" s="500"/>
      <c r="AU16" s="500"/>
      <c r="AV16" s="500"/>
      <c r="AW16" s="500"/>
      <c r="AX16" s="500"/>
      <c r="AY16" s="500"/>
      <c r="AZ16" s="500"/>
      <c r="BA16" s="500"/>
      <c r="BB16" s="501"/>
      <c r="BC16" s="427"/>
      <c r="BD16" s="428"/>
      <c r="BE16" s="428"/>
      <c r="BF16" s="428"/>
      <c r="BG16" s="429"/>
      <c r="BH16" s="406"/>
      <c r="BI16" s="189"/>
      <c r="BJ16" s="189"/>
      <c r="BK16" s="189"/>
      <c r="BL16" s="189"/>
      <c r="BM16" s="189"/>
      <c r="BN16" s="189"/>
      <c r="BO16" s="15"/>
      <c r="BP16" s="15"/>
      <c r="BQ16" s="15"/>
      <c r="BR16" s="15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25">
      <c r="A17" s="401"/>
      <c r="B17" s="485"/>
      <c r="C17" s="485"/>
      <c r="D17" s="401"/>
      <c r="E17" s="399" t="s">
        <v>9</v>
      </c>
      <c r="F17" s="399"/>
      <c r="G17" s="399"/>
      <c r="H17" s="399"/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 t="s">
        <v>10</v>
      </c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502"/>
      <c r="BC17" s="427"/>
      <c r="BD17" s="428"/>
      <c r="BE17" s="428"/>
      <c r="BF17" s="428"/>
      <c r="BG17" s="429"/>
      <c r="BH17" s="406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25">
      <c r="A18" s="401"/>
      <c r="B18" s="485"/>
      <c r="C18" s="485"/>
      <c r="D18" s="401"/>
      <c r="E18" s="406" t="s">
        <v>14</v>
      </c>
      <c r="F18" s="406"/>
      <c r="G18" s="406"/>
      <c r="H18" s="406"/>
      <c r="I18" s="406"/>
      <c r="J18" s="406" t="s">
        <v>83</v>
      </c>
      <c r="K18" s="406"/>
      <c r="L18" s="406"/>
      <c r="M18" s="406"/>
      <c r="N18" s="406"/>
      <c r="O18" s="406" t="s">
        <v>84</v>
      </c>
      <c r="P18" s="406"/>
      <c r="Q18" s="406"/>
      <c r="R18" s="406"/>
      <c r="S18" s="406"/>
      <c r="T18" s="406" t="s">
        <v>88</v>
      </c>
      <c r="U18" s="406"/>
      <c r="V18" s="406"/>
      <c r="W18" s="406"/>
      <c r="X18" s="406"/>
      <c r="Y18" s="399" t="s">
        <v>86</v>
      </c>
      <c r="Z18" s="399"/>
      <c r="AA18" s="399"/>
      <c r="AB18" s="399"/>
      <c r="AC18" s="399"/>
      <c r="AD18" s="406" t="s">
        <v>14</v>
      </c>
      <c r="AE18" s="406"/>
      <c r="AF18" s="406"/>
      <c r="AG18" s="406"/>
      <c r="AH18" s="406"/>
      <c r="AI18" s="406" t="s">
        <v>83</v>
      </c>
      <c r="AJ18" s="406"/>
      <c r="AK18" s="406"/>
      <c r="AL18" s="406"/>
      <c r="AM18" s="406"/>
      <c r="AN18" s="406" t="s">
        <v>84</v>
      </c>
      <c r="AO18" s="406"/>
      <c r="AP18" s="406"/>
      <c r="AQ18" s="406"/>
      <c r="AR18" s="406"/>
      <c r="AS18" s="406" t="s">
        <v>88</v>
      </c>
      <c r="AT18" s="406"/>
      <c r="AU18" s="406"/>
      <c r="AV18" s="406"/>
      <c r="AW18" s="406"/>
      <c r="AX18" s="399" t="s">
        <v>86</v>
      </c>
      <c r="AY18" s="399"/>
      <c r="AZ18" s="399"/>
      <c r="BA18" s="399"/>
      <c r="BB18" s="399"/>
      <c r="BC18" s="424"/>
      <c r="BD18" s="425"/>
      <c r="BE18" s="425"/>
      <c r="BF18" s="425"/>
      <c r="BG18" s="426"/>
      <c r="BH18" s="406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25">
      <c r="A19" s="402"/>
      <c r="B19" s="485"/>
      <c r="C19" s="485"/>
      <c r="D19" s="402"/>
      <c r="E19" s="48" t="s">
        <v>2</v>
      </c>
      <c r="F19" s="48" t="s">
        <v>3</v>
      </c>
      <c r="G19" s="48" t="s">
        <v>55</v>
      </c>
      <c r="H19" s="48" t="s">
        <v>1</v>
      </c>
      <c r="I19" s="48" t="s">
        <v>13</v>
      </c>
      <c r="J19" s="48" t="s">
        <v>2</v>
      </c>
      <c r="K19" s="48" t="s">
        <v>3</v>
      </c>
      <c r="L19" s="48" t="s">
        <v>55</v>
      </c>
      <c r="M19" s="48" t="s">
        <v>1</v>
      </c>
      <c r="N19" s="48" t="s">
        <v>13</v>
      </c>
      <c r="O19" s="48" t="s">
        <v>2</v>
      </c>
      <c r="P19" s="48" t="s">
        <v>3</v>
      </c>
      <c r="Q19" s="48" t="s">
        <v>55</v>
      </c>
      <c r="R19" s="48" t="s">
        <v>1</v>
      </c>
      <c r="S19" s="48" t="s">
        <v>13</v>
      </c>
      <c r="T19" s="48" t="s">
        <v>2</v>
      </c>
      <c r="U19" s="48" t="s">
        <v>3</v>
      </c>
      <c r="V19" s="48" t="s">
        <v>55</v>
      </c>
      <c r="W19" s="48" t="s">
        <v>1</v>
      </c>
      <c r="X19" s="48" t="s">
        <v>13</v>
      </c>
      <c r="Y19" s="48" t="s">
        <v>2</v>
      </c>
      <c r="Z19" s="48" t="s">
        <v>3</v>
      </c>
      <c r="AA19" s="48" t="s">
        <v>55</v>
      </c>
      <c r="AB19" s="48" t="s">
        <v>1</v>
      </c>
      <c r="AC19" s="48" t="s">
        <v>13</v>
      </c>
      <c r="AD19" s="48" t="s">
        <v>2</v>
      </c>
      <c r="AE19" s="48" t="s">
        <v>3</v>
      </c>
      <c r="AF19" s="48" t="s">
        <v>55</v>
      </c>
      <c r="AG19" s="48" t="s">
        <v>1</v>
      </c>
      <c r="AH19" s="48" t="s">
        <v>13</v>
      </c>
      <c r="AI19" s="48" t="s">
        <v>2</v>
      </c>
      <c r="AJ19" s="48" t="s">
        <v>3</v>
      </c>
      <c r="AK19" s="48" t="s">
        <v>55</v>
      </c>
      <c r="AL19" s="48" t="s">
        <v>1</v>
      </c>
      <c r="AM19" s="48" t="s">
        <v>13</v>
      </c>
      <c r="AN19" s="48" t="s">
        <v>2</v>
      </c>
      <c r="AO19" s="48" t="s">
        <v>3</v>
      </c>
      <c r="AP19" s="48" t="s">
        <v>55</v>
      </c>
      <c r="AQ19" s="48" t="s">
        <v>1</v>
      </c>
      <c r="AR19" s="48" t="s">
        <v>13</v>
      </c>
      <c r="AS19" s="48" t="s">
        <v>2</v>
      </c>
      <c r="AT19" s="48" t="s">
        <v>3</v>
      </c>
      <c r="AU19" s="48" t="s">
        <v>55</v>
      </c>
      <c r="AV19" s="48" t="s">
        <v>1</v>
      </c>
      <c r="AW19" s="48" t="s">
        <v>13</v>
      </c>
      <c r="AX19" s="48" t="s">
        <v>2</v>
      </c>
      <c r="AY19" s="48" t="s">
        <v>3</v>
      </c>
      <c r="AZ19" s="48" t="s">
        <v>55</v>
      </c>
      <c r="BA19" s="48" t="s">
        <v>1</v>
      </c>
      <c r="BB19" s="48" t="s">
        <v>13</v>
      </c>
      <c r="BC19" s="48" t="s">
        <v>2</v>
      </c>
      <c r="BD19" s="48" t="s">
        <v>3</v>
      </c>
      <c r="BE19" s="48" t="s">
        <v>55</v>
      </c>
      <c r="BF19" s="48" t="s">
        <v>1</v>
      </c>
      <c r="BG19" s="48" t="s">
        <v>13</v>
      </c>
      <c r="BH19" s="406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25">
      <c r="A20" s="195">
        <v>1</v>
      </c>
      <c r="B20" s="195">
        <v>2</v>
      </c>
      <c r="C20" s="195">
        <v>3</v>
      </c>
      <c r="D20" s="195">
        <f>C20+1</f>
        <v>4</v>
      </c>
      <c r="E20" s="195" t="s">
        <v>92</v>
      </c>
      <c r="F20" s="195" t="s">
        <v>93</v>
      </c>
      <c r="G20" s="195" t="s">
        <v>94</v>
      </c>
      <c r="H20" s="195" t="s">
        <v>95</v>
      </c>
      <c r="I20" s="195" t="s">
        <v>96</v>
      </c>
      <c r="J20" s="195" t="s">
        <v>99</v>
      </c>
      <c r="K20" s="195" t="s">
        <v>100</v>
      </c>
      <c r="L20" s="195" t="s">
        <v>101</v>
      </c>
      <c r="M20" s="195" t="s">
        <v>102</v>
      </c>
      <c r="N20" s="195" t="s">
        <v>103</v>
      </c>
      <c r="O20" s="195" t="s">
        <v>106</v>
      </c>
      <c r="P20" s="195" t="s">
        <v>107</v>
      </c>
      <c r="Q20" s="195" t="s">
        <v>108</v>
      </c>
      <c r="R20" s="195" t="s">
        <v>109</v>
      </c>
      <c r="S20" s="195" t="s">
        <v>110</v>
      </c>
      <c r="T20" s="195" t="s">
        <v>113</v>
      </c>
      <c r="U20" s="195" t="s">
        <v>114</v>
      </c>
      <c r="V20" s="195" t="s">
        <v>115</v>
      </c>
      <c r="W20" s="195" t="s">
        <v>116</v>
      </c>
      <c r="X20" s="195" t="s">
        <v>117</v>
      </c>
      <c r="Y20" s="195" t="s">
        <v>120</v>
      </c>
      <c r="Z20" s="195" t="s">
        <v>121</v>
      </c>
      <c r="AA20" s="195" t="s">
        <v>122</v>
      </c>
      <c r="AB20" s="195" t="s">
        <v>123</v>
      </c>
      <c r="AC20" s="195" t="s">
        <v>124</v>
      </c>
      <c r="AD20" s="195" t="s">
        <v>127</v>
      </c>
      <c r="AE20" s="195" t="s">
        <v>128</v>
      </c>
      <c r="AF20" s="195" t="s">
        <v>129</v>
      </c>
      <c r="AG20" s="195" t="s">
        <v>130</v>
      </c>
      <c r="AH20" s="195" t="s">
        <v>131</v>
      </c>
      <c r="AI20" s="195" t="s">
        <v>134</v>
      </c>
      <c r="AJ20" s="195" t="s">
        <v>135</v>
      </c>
      <c r="AK20" s="195" t="s">
        <v>136</v>
      </c>
      <c r="AL20" s="195" t="s">
        <v>137</v>
      </c>
      <c r="AM20" s="195" t="s">
        <v>162</v>
      </c>
      <c r="AN20" s="195" t="s">
        <v>141</v>
      </c>
      <c r="AO20" s="195" t="s">
        <v>142</v>
      </c>
      <c r="AP20" s="195" t="s">
        <v>143</v>
      </c>
      <c r="AQ20" s="195" t="s">
        <v>144</v>
      </c>
      <c r="AR20" s="195" t="s">
        <v>145</v>
      </c>
      <c r="AS20" s="195" t="s">
        <v>148</v>
      </c>
      <c r="AT20" s="195" t="s">
        <v>149</v>
      </c>
      <c r="AU20" s="195" t="s">
        <v>150</v>
      </c>
      <c r="AV20" s="195" t="s">
        <v>151</v>
      </c>
      <c r="AW20" s="195" t="s">
        <v>152</v>
      </c>
      <c r="AX20" s="195" t="s">
        <v>155</v>
      </c>
      <c r="AY20" s="195" t="s">
        <v>156</v>
      </c>
      <c r="AZ20" s="195" t="s">
        <v>157</v>
      </c>
      <c r="BA20" s="195" t="s">
        <v>158</v>
      </c>
      <c r="BB20" s="195" t="s">
        <v>159</v>
      </c>
      <c r="BC20" s="195" t="s">
        <v>168</v>
      </c>
      <c r="BD20" s="195" t="s">
        <v>169</v>
      </c>
      <c r="BE20" s="195" t="s">
        <v>170</v>
      </c>
      <c r="BF20" s="195" t="s">
        <v>171</v>
      </c>
      <c r="BG20" s="195" t="s">
        <v>254</v>
      </c>
      <c r="BH20" s="195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ht="31.5" x14ac:dyDescent="0.25">
      <c r="A21" s="265"/>
      <c r="B21" s="266" t="s">
        <v>179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67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7" t="s">
        <v>968</v>
      </c>
      <c r="Y21" s="267" t="s">
        <v>968</v>
      </c>
      <c r="Z21" s="267" t="s">
        <v>968</v>
      </c>
      <c r="AA21" s="267" t="s">
        <v>968</v>
      </c>
      <c r="AB21" s="267" t="s">
        <v>968</v>
      </c>
      <c r="AC21" s="267" t="s">
        <v>968</v>
      </c>
      <c r="AD21" s="267" t="s">
        <v>968</v>
      </c>
      <c r="AE21" s="267" t="s">
        <v>968</v>
      </c>
      <c r="AF21" s="267" t="s">
        <v>968</v>
      </c>
      <c r="AG21" s="267" t="s">
        <v>968</v>
      </c>
      <c r="AH21" s="267" t="s">
        <v>968</v>
      </c>
      <c r="AI21" s="267" t="s">
        <v>968</v>
      </c>
      <c r="AJ21" s="267" t="s">
        <v>968</v>
      </c>
      <c r="AK21" s="267" t="s">
        <v>968</v>
      </c>
      <c r="AL21" s="267" t="s">
        <v>968</v>
      </c>
      <c r="AM21" s="267" t="s">
        <v>968</v>
      </c>
      <c r="AN21" s="267" t="s">
        <v>968</v>
      </c>
      <c r="AO21" s="267" t="s">
        <v>968</v>
      </c>
      <c r="AP21" s="267" t="s">
        <v>968</v>
      </c>
      <c r="AQ21" s="267" t="s">
        <v>968</v>
      </c>
      <c r="AR21" s="267" t="s">
        <v>968</v>
      </c>
      <c r="AS21" s="267" t="s">
        <v>968</v>
      </c>
      <c r="AT21" s="267" t="s">
        <v>968</v>
      </c>
      <c r="AU21" s="267" t="s">
        <v>968</v>
      </c>
      <c r="AV21" s="267" t="s">
        <v>968</v>
      </c>
      <c r="AW21" s="267" t="s">
        <v>968</v>
      </c>
      <c r="AX21" s="267" t="s">
        <v>968</v>
      </c>
      <c r="AY21" s="267" t="s">
        <v>968</v>
      </c>
      <c r="AZ21" s="267" t="s">
        <v>968</v>
      </c>
      <c r="BA21" s="267" t="s">
        <v>968</v>
      </c>
      <c r="BB21" s="267" t="s">
        <v>968</v>
      </c>
      <c r="BC21" s="267" t="s">
        <v>968</v>
      </c>
      <c r="BD21" s="267" t="s">
        <v>968</v>
      </c>
      <c r="BE21" s="267" t="s">
        <v>968</v>
      </c>
      <c r="BF21" s="267" t="s">
        <v>968</v>
      </c>
      <c r="BG21" s="267" t="s">
        <v>968</v>
      </c>
      <c r="BH21" s="263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ht="31.5" x14ac:dyDescent="0.25">
      <c r="A22" s="265" t="s">
        <v>969</v>
      </c>
      <c r="B22" s="266" t="s">
        <v>970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7" t="s">
        <v>968</v>
      </c>
      <c r="Y22" s="267" t="s">
        <v>968</v>
      </c>
      <c r="Z22" s="267" t="s">
        <v>968</v>
      </c>
      <c r="AA22" s="267" t="s">
        <v>968</v>
      </c>
      <c r="AB22" s="267" t="s">
        <v>968</v>
      </c>
      <c r="AC22" s="267" t="s">
        <v>968</v>
      </c>
      <c r="AD22" s="267" t="s">
        <v>968</v>
      </c>
      <c r="AE22" s="267" t="s">
        <v>968</v>
      </c>
      <c r="AF22" s="267" t="s">
        <v>968</v>
      </c>
      <c r="AG22" s="267" t="s">
        <v>968</v>
      </c>
      <c r="AH22" s="267" t="s">
        <v>968</v>
      </c>
      <c r="AI22" s="267" t="s">
        <v>968</v>
      </c>
      <c r="AJ22" s="267" t="s">
        <v>968</v>
      </c>
      <c r="AK22" s="267" t="s">
        <v>968</v>
      </c>
      <c r="AL22" s="267" t="s">
        <v>968</v>
      </c>
      <c r="AM22" s="267" t="s">
        <v>968</v>
      </c>
      <c r="AN22" s="267" t="s">
        <v>968</v>
      </c>
      <c r="AO22" s="267" t="s">
        <v>968</v>
      </c>
      <c r="AP22" s="267" t="s">
        <v>968</v>
      </c>
      <c r="AQ22" s="267" t="s">
        <v>968</v>
      </c>
      <c r="AR22" s="267" t="s">
        <v>968</v>
      </c>
      <c r="AS22" s="267" t="s">
        <v>968</v>
      </c>
      <c r="AT22" s="267" t="s">
        <v>968</v>
      </c>
      <c r="AU22" s="267" t="s">
        <v>968</v>
      </c>
      <c r="AV22" s="267" t="s">
        <v>968</v>
      </c>
      <c r="AW22" s="267" t="s">
        <v>968</v>
      </c>
      <c r="AX22" s="267" t="s">
        <v>968</v>
      </c>
      <c r="AY22" s="267" t="s">
        <v>968</v>
      </c>
      <c r="AZ22" s="267" t="s">
        <v>968</v>
      </c>
      <c r="BA22" s="267" t="s">
        <v>968</v>
      </c>
      <c r="BB22" s="267" t="s">
        <v>968</v>
      </c>
      <c r="BC22" s="267" t="s">
        <v>968</v>
      </c>
      <c r="BD22" s="267" t="s">
        <v>968</v>
      </c>
      <c r="BE22" s="267" t="s">
        <v>968</v>
      </c>
      <c r="BF22" s="267" t="s">
        <v>968</v>
      </c>
      <c r="BG22" s="267" t="s">
        <v>968</v>
      </c>
      <c r="BH22" s="263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</row>
    <row r="23" spans="1:87" ht="47.25" x14ac:dyDescent="0.25">
      <c r="A23" s="265" t="s">
        <v>971</v>
      </c>
      <c r="B23" s="266" t="s">
        <v>972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7" t="s">
        <v>968</v>
      </c>
      <c r="Y23" s="267" t="s">
        <v>968</v>
      </c>
      <c r="Z23" s="267" t="s">
        <v>968</v>
      </c>
      <c r="AA23" s="267" t="s">
        <v>968</v>
      </c>
      <c r="AB23" s="267" t="s">
        <v>968</v>
      </c>
      <c r="AC23" s="267" t="s">
        <v>968</v>
      </c>
      <c r="AD23" s="267" t="s">
        <v>968</v>
      </c>
      <c r="AE23" s="267" t="s">
        <v>968</v>
      </c>
      <c r="AF23" s="267" t="s">
        <v>968</v>
      </c>
      <c r="AG23" s="267" t="s">
        <v>968</v>
      </c>
      <c r="AH23" s="267" t="s">
        <v>968</v>
      </c>
      <c r="AI23" s="267" t="s">
        <v>968</v>
      </c>
      <c r="AJ23" s="267" t="s">
        <v>968</v>
      </c>
      <c r="AK23" s="267" t="s">
        <v>968</v>
      </c>
      <c r="AL23" s="267" t="s">
        <v>968</v>
      </c>
      <c r="AM23" s="267" t="s">
        <v>968</v>
      </c>
      <c r="AN23" s="267" t="s">
        <v>968</v>
      </c>
      <c r="AO23" s="267" t="s">
        <v>968</v>
      </c>
      <c r="AP23" s="267" t="s">
        <v>968</v>
      </c>
      <c r="AQ23" s="267" t="s">
        <v>968</v>
      </c>
      <c r="AR23" s="267" t="s">
        <v>968</v>
      </c>
      <c r="AS23" s="267" t="s">
        <v>968</v>
      </c>
      <c r="AT23" s="267" t="s">
        <v>968</v>
      </c>
      <c r="AU23" s="267" t="s">
        <v>968</v>
      </c>
      <c r="AV23" s="267" t="s">
        <v>968</v>
      </c>
      <c r="AW23" s="267" t="s">
        <v>968</v>
      </c>
      <c r="AX23" s="267" t="s">
        <v>968</v>
      </c>
      <c r="AY23" s="267" t="s">
        <v>968</v>
      </c>
      <c r="AZ23" s="267" t="s">
        <v>968</v>
      </c>
      <c r="BA23" s="267" t="s">
        <v>968</v>
      </c>
      <c r="BB23" s="267" t="s">
        <v>968</v>
      </c>
      <c r="BC23" s="267" t="s">
        <v>968</v>
      </c>
      <c r="BD23" s="267" t="s">
        <v>968</v>
      </c>
      <c r="BE23" s="267" t="s">
        <v>968</v>
      </c>
      <c r="BF23" s="267" t="s">
        <v>968</v>
      </c>
      <c r="BG23" s="267" t="s">
        <v>968</v>
      </c>
      <c r="BH23" s="263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</row>
    <row r="24" spans="1:87" ht="94.5" x14ac:dyDescent="0.25">
      <c r="A24" s="265" t="s">
        <v>973</v>
      </c>
      <c r="B24" s="266" t="s">
        <v>974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7" t="s">
        <v>968</v>
      </c>
      <c r="Y24" s="267" t="s">
        <v>968</v>
      </c>
      <c r="Z24" s="267" t="s">
        <v>968</v>
      </c>
      <c r="AA24" s="267" t="s">
        <v>968</v>
      </c>
      <c r="AB24" s="267" t="s">
        <v>968</v>
      </c>
      <c r="AC24" s="267" t="s">
        <v>968</v>
      </c>
      <c r="AD24" s="267" t="s">
        <v>968</v>
      </c>
      <c r="AE24" s="267" t="s">
        <v>968</v>
      </c>
      <c r="AF24" s="267" t="s">
        <v>968</v>
      </c>
      <c r="AG24" s="267" t="s">
        <v>968</v>
      </c>
      <c r="AH24" s="267" t="s">
        <v>968</v>
      </c>
      <c r="AI24" s="267" t="s">
        <v>968</v>
      </c>
      <c r="AJ24" s="267" t="s">
        <v>968</v>
      </c>
      <c r="AK24" s="267" t="s">
        <v>968</v>
      </c>
      <c r="AL24" s="267" t="s">
        <v>968</v>
      </c>
      <c r="AM24" s="267" t="s">
        <v>968</v>
      </c>
      <c r="AN24" s="267" t="s">
        <v>968</v>
      </c>
      <c r="AO24" s="267" t="s">
        <v>968</v>
      </c>
      <c r="AP24" s="267" t="s">
        <v>968</v>
      </c>
      <c r="AQ24" s="267" t="s">
        <v>968</v>
      </c>
      <c r="AR24" s="267" t="s">
        <v>968</v>
      </c>
      <c r="AS24" s="267" t="s">
        <v>968</v>
      </c>
      <c r="AT24" s="267" t="s">
        <v>968</v>
      </c>
      <c r="AU24" s="267" t="s">
        <v>968</v>
      </c>
      <c r="AV24" s="267" t="s">
        <v>968</v>
      </c>
      <c r="AW24" s="267" t="s">
        <v>968</v>
      </c>
      <c r="AX24" s="267" t="s">
        <v>968</v>
      </c>
      <c r="AY24" s="267" t="s">
        <v>968</v>
      </c>
      <c r="AZ24" s="267" t="s">
        <v>968</v>
      </c>
      <c r="BA24" s="267" t="s">
        <v>968</v>
      </c>
      <c r="BB24" s="267" t="s">
        <v>968</v>
      </c>
      <c r="BC24" s="267" t="s">
        <v>968</v>
      </c>
      <c r="BD24" s="267" t="s">
        <v>968</v>
      </c>
      <c r="BE24" s="267" t="s">
        <v>968</v>
      </c>
      <c r="BF24" s="267" t="s">
        <v>968</v>
      </c>
      <c r="BG24" s="267" t="s">
        <v>968</v>
      </c>
      <c r="BH24" s="263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</row>
    <row r="25" spans="1:87" ht="47.25" x14ac:dyDescent="0.25">
      <c r="A25" s="265" t="s">
        <v>975</v>
      </c>
      <c r="B25" s="266" t="s">
        <v>976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7" t="s">
        <v>968</v>
      </c>
      <c r="Y25" s="267" t="s">
        <v>968</v>
      </c>
      <c r="Z25" s="267" t="s">
        <v>968</v>
      </c>
      <c r="AA25" s="267" t="s">
        <v>968</v>
      </c>
      <c r="AB25" s="267" t="s">
        <v>968</v>
      </c>
      <c r="AC25" s="267" t="s">
        <v>968</v>
      </c>
      <c r="AD25" s="267" t="s">
        <v>968</v>
      </c>
      <c r="AE25" s="267" t="s">
        <v>968</v>
      </c>
      <c r="AF25" s="267" t="s">
        <v>968</v>
      </c>
      <c r="AG25" s="267" t="s">
        <v>968</v>
      </c>
      <c r="AH25" s="267" t="s">
        <v>968</v>
      </c>
      <c r="AI25" s="267" t="s">
        <v>968</v>
      </c>
      <c r="AJ25" s="267" t="s">
        <v>968</v>
      </c>
      <c r="AK25" s="267" t="s">
        <v>968</v>
      </c>
      <c r="AL25" s="267" t="s">
        <v>968</v>
      </c>
      <c r="AM25" s="267" t="s">
        <v>968</v>
      </c>
      <c r="AN25" s="267" t="s">
        <v>968</v>
      </c>
      <c r="AO25" s="267" t="s">
        <v>968</v>
      </c>
      <c r="AP25" s="267" t="s">
        <v>968</v>
      </c>
      <c r="AQ25" s="267" t="s">
        <v>968</v>
      </c>
      <c r="AR25" s="267" t="s">
        <v>968</v>
      </c>
      <c r="AS25" s="267" t="s">
        <v>968</v>
      </c>
      <c r="AT25" s="267" t="s">
        <v>968</v>
      </c>
      <c r="AU25" s="267" t="s">
        <v>968</v>
      </c>
      <c r="AV25" s="267" t="s">
        <v>968</v>
      </c>
      <c r="AW25" s="267" t="s">
        <v>968</v>
      </c>
      <c r="AX25" s="267" t="s">
        <v>968</v>
      </c>
      <c r="AY25" s="267" t="s">
        <v>968</v>
      </c>
      <c r="AZ25" s="267" t="s">
        <v>968</v>
      </c>
      <c r="BA25" s="267" t="s">
        <v>968</v>
      </c>
      <c r="BB25" s="267" t="s">
        <v>968</v>
      </c>
      <c r="BC25" s="267" t="s">
        <v>968</v>
      </c>
      <c r="BD25" s="267" t="s">
        <v>968</v>
      </c>
      <c r="BE25" s="267" t="s">
        <v>968</v>
      </c>
      <c r="BF25" s="267" t="s">
        <v>968</v>
      </c>
      <c r="BG25" s="267" t="s">
        <v>968</v>
      </c>
      <c r="BH25" s="263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</row>
    <row r="26" spans="1:87" ht="63" x14ac:dyDescent="0.25">
      <c r="A26" s="265" t="s">
        <v>977</v>
      </c>
      <c r="B26" s="266" t="s">
        <v>978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7" t="s">
        <v>968</v>
      </c>
      <c r="Y26" s="267" t="s">
        <v>968</v>
      </c>
      <c r="Z26" s="267" t="s">
        <v>968</v>
      </c>
      <c r="AA26" s="267" t="s">
        <v>968</v>
      </c>
      <c r="AB26" s="267" t="s">
        <v>968</v>
      </c>
      <c r="AC26" s="267" t="s">
        <v>968</v>
      </c>
      <c r="AD26" s="267" t="s">
        <v>968</v>
      </c>
      <c r="AE26" s="267" t="s">
        <v>968</v>
      </c>
      <c r="AF26" s="267" t="s">
        <v>968</v>
      </c>
      <c r="AG26" s="267" t="s">
        <v>968</v>
      </c>
      <c r="AH26" s="267" t="s">
        <v>968</v>
      </c>
      <c r="AI26" s="267" t="s">
        <v>968</v>
      </c>
      <c r="AJ26" s="267" t="s">
        <v>968</v>
      </c>
      <c r="AK26" s="267" t="s">
        <v>968</v>
      </c>
      <c r="AL26" s="267" t="s">
        <v>968</v>
      </c>
      <c r="AM26" s="267" t="s">
        <v>968</v>
      </c>
      <c r="AN26" s="267" t="s">
        <v>968</v>
      </c>
      <c r="AO26" s="267" t="s">
        <v>968</v>
      </c>
      <c r="AP26" s="267" t="s">
        <v>968</v>
      </c>
      <c r="AQ26" s="267" t="s">
        <v>968</v>
      </c>
      <c r="AR26" s="267" t="s">
        <v>968</v>
      </c>
      <c r="AS26" s="267" t="s">
        <v>968</v>
      </c>
      <c r="AT26" s="267" t="s">
        <v>968</v>
      </c>
      <c r="AU26" s="267" t="s">
        <v>968</v>
      </c>
      <c r="AV26" s="267" t="s">
        <v>968</v>
      </c>
      <c r="AW26" s="267" t="s">
        <v>968</v>
      </c>
      <c r="AX26" s="267" t="s">
        <v>968</v>
      </c>
      <c r="AY26" s="267" t="s">
        <v>968</v>
      </c>
      <c r="AZ26" s="267" t="s">
        <v>968</v>
      </c>
      <c r="BA26" s="267" t="s">
        <v>968</v>
      </c>
      <c r="BB26" s="267" t="s">
        <v>968</v>
      </c>
      <c r="BC26" s="267" t="s">
        <v>968</v>
      </c>
      <c r="BD26" s="267" t="s">
        <v>968</v>
      </c>
      <c r="BE26" s="267" t="s">
        <v>968</v>
      </c>
      <c r="BF26" s="267" t="s">
        <v>968</v>
      </c>
      <c r="BG26" s="267" t="s">
        <v>968</v>
      </c>
      <c r="BH26" s="263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</row>
    <row r="27" spans="1:87" ht="31.5" x14ac:dyDescent="0.25">
      <c r="A27" s="265" t="s">
        <v>979</v>
      </c>
      <c r="B27" s="268" t="s">
        <v>980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67" t="s">
        <v>968</v>
      </c>
      <c r="X27" s="267" t="s">
        <v>968</v>
      </c>
      <c r="Y27" s="267" t="s">
        <v>968</v>
      </c>
      <c r="Z27" s="267" t="s">
        <v>968</v>
      </c>
      <c r="AA27" s="267" t="s">
        <v>968</v>
      </c>
      <c r="AB27" s="267" t="s">
        <v>968</v>
      </c>
      <c r="AC27" s="267" t="s">
        <v>968</v>
      </c>
      <c r="AD27" s="267" t="s">
        <v>968</v>
      </c>
      <c r="AE27" s="267" t="s">
        <v>968</v>
      </c>
      <c r="AF27" s="267" t="s">
        <v>968</v>
      </c>
      <c r="AG27" s="267" t="s">
        <v>968</v>
      </c>
      <c r="AH27" s="267" t="s">
        <v>968</v>
      </c>
      <c r="AI27" s="267" t="s">
        <v>968</v>
      </c>
      <c r="AJ27" s="267" t="s">
        <v>968</v>
      </c>
      <c r="AK27" s="267" t="s">
        <v>968</v>
      </c>
      <c r="AL27" s="267" t="s">
        <v>968</v>
      </c>
      <c r="AM27" s="267" t="s">
        <v>968</v>
      </c>
      <c r="AN27" s="267" t="s">
        <v>968</v>
      </c>
      <c r="AO27" s="267" t="s">
        <v>968</v>
      </c>
      <c r="AP27" s="267" t="s">
        <v>968</v>
      </c>
      <c r="AQ27" s="267" t="s">
        <v>968</v>
      </c>
      <c r="AR27" s="267" t="s">
        <v>968</v>
      </c>
      <c r="AS27" s="267" t="s">
        <v>968</v>
      </c>
      <c r="AT27" s="267" t="s">
        <v>968</v>
      </c>
      <c r="AU27" s="267" t="s">
        <v>968</v>
      </c>
      <c r="AV27" s="267" t="s">
        <v>968</v>
      </c>
      <c r="AW27" s="267" t="s">
        <v>968</v>
      </c>
      <c r="AX27" s="267" t="s">
        <v>968</v>
      </c>
      <c r="AY27" s="267" t="s">
        <v>968</v>
      </c>
      <c r="AZ27" s="267" t="s">
        <v>968</v>
      </c>
      <c r="BA27" s="267" t="s">
        <v>968</v>
      </c>
      <c r="BB27" s="267" t="s">
        <v>968</v>
      </c>
      <c r="BC27" s="267" t="s">
        <v>968</v>
      </c>
      <c r="BD27" s="267" t="s">
        <v>968</v>
      </c>
      <c r="BE27" s="267" t="s">
        <v>968</v>
      </c>
      <c r="BF27" s="267" t="s">
        <v>968</v>
      </c>
      <c r="BG27" s="267" t="s">
        <v>968</v>
      </c>
      <c r="BH27" s="263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</row>
    <row r="28" spans="1:87" x14ac:dyDescent="0.25">
      <c r="A28" s="265" t="s">
        <v>981</v>
      </c>
      <c r="B28" s="266" t="s">
        <v>982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7" t="s">
        <v>968</v>
      </c>
      <c r="Y28" s="267" t="s">
        <v>968</v>
      </c>
      <c r="Z28" s="267" t="s">
        <v>968</v>
      </c>
      <c r="AA28" s="267" t="s">
        <v>968</v>
      </c>
      <c r="AB28" s="267" t="s">
        <v>968</v>
      </c>
      <c r="AC28" s="267" t="s">
        <v>968</v>
      </c>
      <c r="AD28" s="267" t="s">
        <v>968</v>
      </c>
      <c r="AE28" s="267" t="s">
        <v>968</v>
      </c>
      <c r="AF28" s="267" t="s">
        <v>968</v>
      </c>
      <c r="AG28" s="267" t="s">
        <v>968</v>
      </c>
      <c r="AH28" s="267" t="s">
        <v>968</v>
      </c>
      <c r="AI28" s="267" t="s">
        <v>968</v>
      </c>
      <c r="AJ28" s="267" t="s">
        <v>968</v>
      </c>
      <c r="AK28" s="267" t="s">
        <v>968</v>
      </c>
      <c r="AL28" s="267" t="s">
        <v>968</v>
      </c>
      <c r="AM28" s="267" t="s">
        <v>968</v>
      </c>
      <c r="AN28" s="267" t="s">
        <v>968</v>
      </c>
      <c r="AO28" s="267" t="s">
        <v>968</v>
      </c>
      <c r="AP28" s="267" t="s">
        <v>968</v>
      </c>
      <c r="AQ28" s="267" t="s">
        <v>968</v>
      </c>
      <c r="AR28" s="267" t="s">
        <v>968</v>
      </c>
      <c r="AS28" s="267" t="s">
        <v>968</v>
      </c>
      <c r="AT28" s="267" t="s">
        <v>968</v>
      </c>
      <c r="AU28" s="267" t="s">
        <v>968</v>
      </c>
      <c r="AV28" s="267" t="s">
        <v>968</v>
      </c>
      <c r="AW28" s="267" t="s">
        <v>968</v>
      </c>
      <c r="AX28" s="267" t="s">
        <v>968</v>
      </c>
      <c r="AY28" s="267" t="s">
        <v>968</v>
      </c>
      <c r="AZ28" s="267" t="s">
        <v>968</v>
      </c>
      <c r="BA28" s="267" t="s">
        <v>968</v>
      </c>
      <c r="BB28" s="267" t="s">
        <v>968</v>
      </c>
      <c r="BC28" s="267" t="s">
        <v>968</v>
      </c>
      <c r="BD28" s="267" t="s">
        <v>968</v>
      </c>
      <c r="BE28" s="267" t="s">
        <v>968</v>
      </c>
      <c r="BF28" s="267" t="s">
        <v>968</v>
      </c>
      <c r="BG28" s="267" t="s">
        <v>968</v>
      </c>
      <c r="BH28" s="263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</row>
    <row r="29" spans="1:87" ht="47.25" x14ac:dyDescent="0.25">
      <c r="A29" s="265" t="s">
        <v>185</v>
      </c>
      <c r="B29" s="266" t="s">
        <v>983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7" t="s">
        <v>968</v>
      </c>
      <c r="Y29" s="267" t="s">
        <v>968</v>
      </c>
      <c r="Z29" s="267" t="s">
        <v>968</v>
      </c>
      <c r="AA29" s="267" t="s">
        <v>968</v>
      </c>
      <c r="AB29" s="267" t="s">
        <v>968</v>
      </c>
      <c r="AC29" s="267" t="s">
        <v>968</v>
      </c>
      <c r="AD29" s="267" t="s">
        <v>968</v>
      </c>
      <c r="AE29" s="267" t="s">
        <v>968</v>
      </c>
      <c r="AF29" s="267" t="s">
        <v>968</v>
      </c>
      <c r="AG29" s="267" t="s">
        <v>968</v>
      </c>
      <c r="AH29" s="267" t="s">
        <v>968</v>
      </c>
      <c r="AI29" s="267" t="s">
        <v>968</v>
      </c>
      <c r="AJ29" s="267" t="s">
        <v>968</v>
      </c>
      <c r="AK29" s="267" t="s">
        <v>968</v>
      </c>
      <c r="AL29" s="267" t="s">
        <v>968</v>
      </c>
      <c r="AM29" s="267" t="s">
        <v>968</v>
      </c>
      <c r="AN29" s="267" t="s">
        <v>968</v>
      </c>
      <c r="AO29" s="267" t="s">
        <v>968</v>
      </c>
      <c r="AP29" s="267" t="s">
        <v>968</v>
      </c>
      <c r="AQ29" s="267" t="s">
        <v>968</v>
      </c>
      <c r="AR29" s="267" t="s">
        <v>968</v>
      </c>
      <c r="AS29" s="267" t="s">
        <v>968</v>
      </c>
      <c r="AT29" s="267" t="s">
        <v>968</v>
      </c>
      <c r="AU29" s="267" t="s">
        <v>968</v>
      </c>
      <c r="AV29" s="267" t="s">
        <v>968</v>
      </c>
      <c r="AW29" s="267" t="s">
        <v>968</v>
      </c>
      <c r="AX29" s="267" t="s">
        <v>968</v>
      </c>
      <c r="AY29" s="267" t="s">
        <v>968</v>
      </c>
      <c r="AZ29" s="267" t="s">
        <v>968</v>
      </c>
      <c r="BA29" s="267" t="s">
        <v>968</v>
      </c>
      <c r="BB29" s="267" t="s">
        <v>968</v>
      </c>
      <c r="BC29" s="267" t="s">
        <v>968</v>
      </c>
      <c r="BD29" s="267" t="s">
        <v>968</v>
      </c>
      <c r="BE29" s="267" t="s">
        <v>968</v>
      </c>
      <c r="BF29" s="267" t="s">
        <v>968</v>
      </c>
      <c r="BG29" s="267" t="s">
        <v>968</v>
      </c>
      <c r="BH29" s="263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</row>
    <row r="30" spans="1:87" ht="63" x14ac:dyDescent="0.25">
      <c r="A30" s="265" t="s">
        <v>187</v>
      </c>
      <c r="B30" s="266" t="s">
        <v>984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7" t="s">
        <v>968</v>
      </c>
      <c r="Y30" s="267" t="s">
        <v>968</v>
      </c>
      <c r="Z30" s="267" t="s">
        <v>968</v>
      </c>
      <c r="AA30" s="267" t="s">
        <v>968</v>
      </c>
      <c r="AB30" s="267" t="s">
        <v>968</v>
      </c>
      <c r="AC30" s="267" t="s">
        <v>968</v>
      </c>
      <c r="AD30" s="267" t="s">
        <v>968</v>
      </c>
      <c r="AE30" s="267" t="s">
        <v>968</v>
      </c>
      <c r="AF30" s="267" t="s">
        <v>968</v>
      </c>
      <c r="AG30" s="267" t="s">
        <v>968</v>
      </c>
      <c r="AH30" s="267" t="s">
        <v>968</v>
      </c>
      <c r="AI30" s="267" t="s">
        <v>968</v>
      </c>
      <c r="AJ30" s="267" t="s">
        <v>968</v>
      </c>
      <c r="AK30" s="267" t="s">
        <v>968</v>
      </c>
      <c r="AL30" s="267" t="s">
        <v>968</v>
      </c>
      <c r="AM30" s="267" t="s">
        <v>968</v>
      </c>
      <c r="AN30" s="267" t="s">
        <v>968</v>
      </c>
      <c r="AO30" s="267" t="s">
        <v>968</v>
      </c>
      <c r="AP30" s="267" t="s">
        <v>968</v>
      </c>
      <c r="AQ30" s="267" t="s">
        <v>968</v>
      </c>
      <c r="AR30" s="267" t="s">
        <v>968</v>
      </c>
      <c r="AS30" s="267" t="s">
        <v>968</v>
      </c>
      <c r="AT30" s="267" t="s">
        <v>968</v>
      </c>
      <c r="AU30" s="267" t="s">
        <v>968</v>
      </c>
      <c r="AV30" s="267" t="s">
        <v>968</v>
      </c>
      <c r="AW30" s="267" t="s">
        <v>968</v>
      </c>
      <c r="AX30" s="267" t="s">
        <v>968</v>
      </c>
      <c r="AY30" s="267" t="s">
        <v>968</v>
      </c>
      <c r="AZ30" s="267" t="s">
        <v>968</v>
      </c>
      <c r="BA30" s="267" t="s">
        <v>968</v>
      </c>
      <c r="BB30" s="267" t="s">
        <v>968</v>
      </c>
      <c r="BC30" s="267" t="s">
        <v>968</v>
      </c>
      <c r="BD30" s="267" t="s">
        <v>968</v>
      </c>
      <c r="BE30" s="267" t="s">
        <v>968</v>
      </c>
      <c r="BF30" s="267" t="s">
        <v>968</v>
      </c>
      <c r="BG30" s="267" t="s">
        <v>968</v>
      </c>
      <c r="BH30" s="263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</row>
    <row r="31" spans="1:87" ht="47.25" x14ac:dyDescent="0.25">
      <c r="A31" s="265" t="s">
        <v>200</v>
      </c>
      <c r="B31" s="266" t="s">
        <v>985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7" t="s">
        <v>968</v>
      </c>
      <c r="Y31" s="267" t="s">
        <v>968</v>
      </c>
      <c r="Z31" s="267" t="s">
        <v>968</v>
      </c>
      <c r="AA31" s="267" t="s">
        <v>968</v>
      </c>
      <c r="AB31" s="267" t="s">
        <v>968</v>
      </c>
      <c r="AC31" s="267" t="s">
        <v>968</v>
      </c>
      <c r="AD31" s="267" t="s">
        <v>968</v>
      </c>
      <c r="AE31" s="267" t="s">
        <v>968</v>
      </c>
      <c r="AF31" s="267" t="s">
        <v>968</v>
      </c>
      <c r="AG31" s="267" t="s">
        <v>968</v>
      </c>
      <c r="AH31" s="267" t="s">
        <v>968</v>
      </c>
      <c r="AI31" s="267" t="s">
        <v>968</v>
      </c>
      <c r="AJ31" s="267" t="s">
        <v>968</v>
      </c>
      <c r="AK31" s="267" t="s">
        <v>968</v>
      </c>
      <c r="AL31" s="267" t="s">
        <v>968</v>
      </c>
      <c r="AM31" s="267" t="s">
        <v>968</v>
      </c>
      <c r="AN31" s="267" t="s">
        <v>968</v>
      </c>
      <c r="AO31" s="267" t="s">
        <v>968</v>
      </c>
      <c r="AP31" s="267" t="s">
        <v>968</v>
      </c>
      <c r="AQ31" s="267" t="s">
        <v>968</v>
      </c>
      <c r="AR31" s="267" t="s">
        <v>968</v>
      </c>
      <c r="AS31" s="267" t="s">
        <v>968</v>
      </c>
      <c r="AT31" s="267" t="s">
        <v>968</v>
      </c>
      <c r="AU31" s="267" t="s">
        <v>968</v>
      </c>
      <c r="AV31" s="267" t="s">
        <v>968</v>
      </c>
      <c r="AW31" s="267" t="s">
        <v>968</v>
      </c>
      <c r="AX31" s="267" t="s">
        <v>968</v>
      </c>
      <c r="AY31" s="267" t="s">
        <v>968</v>
      </c>
      <c r="AZ31" s="267" t="s">
        <v>968</v>
      </c>
      <c r="BA31" s="267" t="s">
        <v>968</v>
      </c>
      <c r="BB31" s="267" t="s">
        <v>968</v>
      </c>
      <c r="BC31" s="267" t="s">
        <v>968</v>
      </c>
      <c r="BD31" s="267" t="s">
        <v>968</v>
      </c>
      <c r="BE31" s="267" t="s">
        <v>968</v>
      </c>
      <c r="BF31" s="267" t="s">
        <v>968</v>
      </c>
      <c r="BG31" s="267" t="s">
        <v>968</v>
      </c>
      <c r="BH31" s="263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</row>
    <row r="32" spans="1:87" ht="63" x14ac:dyDescent="0.25">
      <c r="A32" s="265" t="s">
        <v>201</v>
      </c>
      <c r="B32" s="266" t="s">
        <v>986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7" t="s">
        <v>968</v>
      </c>
      <c r="Y32" s="267" t="s">
        <v>968</v>
      </c>
      <c r="Z32" s="267" t="s">
        <v>968</v>
      </c>
      <c r="AA32" s="267" t="s">
        <v>968</v>
      </c>
      <c r="AB32" s="267" t="s">
        <v>968</v>
      </c>
      <c r="AC32" s="267" t="s">
        <v>968</v>
      </c>
      <c r="AD32" s="267" t="s">
        <v>968</v>
      </c>
      <c r="AE32" s="267" t="s">
        <v>968</v>
      </c>
      <c r="AF32" s="267" t="s">
        <v>968</v>
      </c>
      <c r="AG32" s="267" t="s">
        <v>968</v>
      </c>
      <c r="AH32" s="267" t="s">
        <v>968</v>
      </c>
      <c r="AI32" s="267" t="s">
        <v>968</v>
      </c>
      <c r="AJ32" s="267" t="s">
        <v>968</v>
      </c>
      <c r="AK32" s="267" t="s">
        <v>968</v>
      </c>
      <c r="AL32" s="267" t="s">
        <v>968</v>
      </c>
      <c r="AM32" s="267" t="s">
        <v>968</v>
      </c>
      <c r="AN32" s="267" t="s">
        <v>968</v>
      </c>
      <c r="AO32" s="267" t="s">
        <v>968</v>
      </c>
      <c r="AP32" s="267" t="s">
        <v>968</v>
      </c>
      <c r="AQ32" s="267" t="s">
        <v>968</v>
      </c>
      <c r="AR32" s="267" t="s">
        <v>968</v>
      </c>
      <c r="AS32" s="267" t="s">
        <v>968</v>
      </c>
      <c r="AT32" s="267" t="s">
        <v>968</v>
      </c>
      <c r="AU32" s="267" t="s">
        <v>968</v>
      </c>
      <c r="AV32" s="267" t="s">
        <v>968</v>
      </c>
      <c r="AW32" s="267" t="s">
        <v>968</v>
      </c>
      <c r="AX32" s="267" t="s">
        <v>968</v>
      </c>
      <c r="AY32" s="267" t="s">
        <v>968</v>
      </c>
      <c r="AZ32" s="267" t="s">
        <v>968</v>
      </c>
      <c r="BA32" s="267" t="s">
        <v>968</v>
      </c>
      <c r="BB32" s="267" t="s">
        <v>968</v>
      </c>
      <c r="BC32" s="267" t="s">
        <v>968</v>
      </c>
      <c r="BD32" s="267" t="s">
        <v>968</v>
      </c>
      <c r="BE32" s="267" t="s">
        <v>968</v>
      </c>
      <c r="BF32" s="267" t="s">
        <v>968</v>
      </c>
      <c r="BG32" s="267" t="s">
        <v>968</v>
      </c>
      <c r="BH32" s="263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</row>
    <row r="33" spans="1:87" ht="126" x14ac:dyDescent="0.25">
      <c r="A33" s="265" t="s">
        <v>987</v>
      </c>
      <c r="B33" s="266" t="s">
        <v>988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7" t="s">
        <v>968</v>
      </c>
      <c r="Y33" s="267" t="s">
        <v>968</v>
      </c>
      <c r="Z33" s="267" t="s">
        <v>968</v>
      </c>
      <c r="AA33" s="267" t="s">
        <v>968</v>
      </c>
      <c r="AB33" s="267" t="s">
        <v>968</v>
      </c>
      <c r="AC33" s="267" t="s">
        <v>968</v>
      </c>
      <c r="AD33" s="267" t="s">
        <v>968</v>
      </c>
      <c r="AE33" s="267" t="s">
        <v>968</v>
      </c>
      <c r="AF33" s="267" t="s">
        <v>968</v>
      </c>
      <c r="AG33" s="267" t="s">
        <v>968</v>
      </c>
      <c r="AH33" s="267" t="s">
        <v>968</v>
      </c>
      <c r="AI33" s="267" t="s">
        <v>968</v>
      </c>
      <c r="AJ33" s="267" t="s">
        <v>968</v>
      </c>
      <c r="AK33" s="267" t="s">
        <v>968</v>
      </c>
      <c r="AL33" s="267" t="s">
        <v>968</v>
      </c>
      <c r="AM33" s="267" t="s">
        <v>968</v>
      </c>
      <c r="AN33" s="267" t="s">
        <v>968</v>
      </c>
      <c r="AO33" s="267" t="s">
        <v>968</v>
      </c>
      <c r="AP33" s="267" t="s">
        <v>968</v>
      </c>
      <c r="AQ33" s="267" t="s">
        <v>968</v>
      </c>
      <c r="AR33" s="267" t="s">
        <v>968</v>
      </c>
      <c r="AS33" s="267" t="s">
        <v>968</v>
      </c>
      <c r="AT33" s="267" t="s">
        <v>968</v>
      </c>
      <c r="AU33" s="267" t="s">
        <v>968</v>
      </c>
      <c r="AV33" s="267" t="s">
        <v>968</v>
      </c>
      <c r="AW33" s="267" t="s">
        <v>968</v>
      </c>
      <c r="AX33" s="267" t="s">
        <v>968</v>
      </c>
      <c r="AY33" s="267" t="s">
        <v>968</v>
      </c>
      <c r="AZ33" s="267" t="s">
        <v>968</v>
      </c>
      <c r="BA33" s="267" t="s">
        <v>968</v>
      </c>
      <c r="BB33" s="267" t="s">
        <v>968</v>
      </c>
      <c r="BC33" s="267" t="s">
        <v>968</v>
      </c>
      <c r="BD33" s="267" t="s">
        <v>968</v>
      </c>
      <c r="BE33" s="267" t="s">
        <v>968</v>
      </c>
      <c r="BF33" s="267" t="s">
        <v>968</v>
      </c>
      <c r="BG33" s="267" t="s">
        <v>968</v>
      </c>
      <c r="BH33" s="263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</row>
    <row r="34" spans="1:87" ht="47.25" x14ac:dyDescent="0.25">
      <c r="A34" s="265" t="s">
        <v>203</v>
      </c>
      <c r="B34" s="266" t="s">
        <v>989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7" t="s">
        <v>968</v>
      </c>
      <c r="Y34" s="267" t="s">
        <v>968</v>
      </c>
      <c r="Z34" s="267" t="s">
        <v>968</v>
      </c>
      <c r="AA34" s="267" t="s">
        <v>968</v>
      </c>
      <c r="AB34" s="267" t="s">
        <v>968</v>
      </c>
      <c r="AC34" s="267" t="s">
        <v>968</v>
      </c>
      <c r="AD34" s="267" t="s">
        <v>968</v>
      </c>
      <c r="AE34" s="267" t="s">
        <v>968</v>
      </c>
      <c r="AF34" s="267" t="s">
        <v>968</v>
      </c>
      <c r="AG34" s="267" t="s">
        <v>968</v>
      </c>
      <c r="AH34" s="267" t="s">
        <v>968</v>
      </c>
      <c r="AI34" s="267" t="s">
        <v>968</v>
      </c>
      <c r="AJ34" s="267" t="s">
        <v>968</v>
      </c>
      <c r="AK34" s="267" t="s">
        <v>968</v>
      </c>
      <c r="AL34" s="267" t="s">
        <v>968</v>
      </c>
      <c r="AM34" s="267" t="s">
        <v>968</v>
      </c>
      <c r="AN34" s="267" t="s">
        <v>968</v>
      </c>
      <c r="AO34" s="267" t="s">
        <v>968</v>
      </c>
      <c r="AP34" s="267" t="s">
        <v>968</v>
      </c>
      <c r="AQ34" s="267" t="s">
        <v>968</v>
      </c>
      <c r="AR34" s="267" t="s">
        <v>968</v>
      </c>
      <c r="AS34" s="267" t="s">
        <v>968</v>
      </c>
      <c r="AT34" s="267" t="s">
        <v>968</v>
      </c>
      <c r="AU34" s="267" t="s">
        <v>968</v>
      </c>
      <c r="AV34" s="267" t="s">
        <v>968</v>
      </c>
      <c r="AW34" s="267" t="s">
        <v>968</v>
      </c>
      <c r="AX34" s="267" t="s">
        <v>968</v>
      </c>
      <c r="AY34" s="267" t="s">
        <v>968</v>
      </c>
      <c r="AZ34" s="267" t="s">
        <v>968</v>
      </c>
      <c r="BA34" s="267" t="s">
        <v>968</v>
      </c>
      <c r="BB34" s="267" t="s">
        <v>968</v>
      </c>
      <c r="BC34" s="267" t="s">
        <v>968</v>
      </c>
      <c r="BD34" s="267" t="s">
        <v>968</v>
      </c>
      <c r="BE34" s="267" t="s">
        <v>968</v>
      </c>
      <c r="BF34" s="267" t="s">
        <v>968</v>
      </c>
      <c r="BG34" s="267" t="s">
        <v>968</v>
      </c>
      <c r="BH34" s="263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</row>
    <row r="35" spans="1:87" ht="78.75" x14ac:dyDescent="0.25">
      <c r="A35" s="265" t="s">
        <v>204</v>
      </c>
      <c r="B35" s="266" t="s">
        <v>990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7" t="s">
        <v>968</v>
      </c>
      <c r="Y35" s="267" t="s">
        <v>968</v>
      </c>
      <c r="Z35" s="267" t="s">
        <v>968</v>
      </c>
      <c r="AA35" s="267" t="s">
        <v>968</v>
      </c>
      <c r="AB35" s="267" t="s">
        <v>968</v>
      </c>
      <c r="AC35" s="267" t="s">
        <v>968</v>
      </c>
      <c r="AD35" s="267" t="s">
        <v>968</v>
      </c>
      <c r="AE35" s="267" t="s">
        <v>968</v>
      </c>
      <c r="AF35" s="267" t="s">
        <v>968</v>
      </c>
      <c r="AG35" s="267" t="s">
        <v>968</v>
      </c>
      <c r="AH35" s="267" t="s">
        <v>968</v>
      </c>
      <c r="AI35" s="267" t="s">
        <v>968</v>
      </c>
      <c r="AJ35" s="267" t="s">
        <v>968</v>
      </c>
      <c r="AK35" s="267" t="s">
        <v>968</v>
      </c>
      <c r="AL35" s="267" t="s">
        <v>968</v>
      </c>
      <c r="AM35" s="267" t="s">
        <v>968</v>
      </c>
      <c r="AN35" s="267" t="s">
        <v>968</v>
      </c>
      <c r="AO35" s="267" t="s">
        <v>968</v>
      </c>
      <c r="AP35" s="267" t="s">
        <v>968</v>
      </c>
      <c r="AQ35" s="267" t="s">
        <v>968</v>
      </c>
      <c r="AR35" s="267" t="s">
        <v>968</v>
      </c>
      <c r="AS35" s="267" t="s">
        <v>968</v>
      </c>
      <c r="AT35" s="267" t="s">
        <v>968</v>
      </c>
      <c r="AU35" s="267" t="s">
        <v>968</v>
      </c>
      <c r="AV35" s="267" t="s">
        <v>968</v>
      </c>
      <c r="AW35" s="267" t="s">
        <v>968</v>
      </c>
      <c r="AX35" s="267" t="s">
        <v>968</v>
      </c>
      <c r="AY35" s="267" t="s">
        <v>968</v>
      </c>
      <c r="AZ35" s="267" t="s">
        <v>968</v>
      </c>
      <c r="BA35" s="267" t="s">
        <v>968</v>
      </c>
      <c r="BB35" s="267" t="s">
        <v>968</v>
      </c>
      <c r="BC35" s="267" t="s">
        <v>968</v>
      </c>
      <c r="BD35" s="267" t="s">
        <v>968</v>
      </c>
      <c r="BE35" s="267" t="s">
        <v>968</v>
      </c>
      <c r="BF35" s="267" t="s">
        <v>968</v>
      </c>
      <c r="BG35" s="267" t="s">
        <v>968</v>
      </c>
      <c r="BH35" s="263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</row>
    <row r="36" spans="1:87" ht="63" x14ac:dyDescent="0.25">
      <c r="A36" s="265" t="s">
        <v>214</v>
      </c>
      <c r="B36" s="266" t="s">
        <v>992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7" t="s">
        <v>968</v>
      </c>
      <c r="Y36" s="267" t="s">
        <v>968</v>
      </c>
      <c r="Z36" s="267" t="s">
        <v>968</v>
      </c>
      <c r="AA36" s="267" t="s">
        <v>968</v>
      </c>
      <c r="AB36" s="267" t="s">
        <v>968</v>
      </c>
      <c r="AC36" s="267" t="s">
        <v>968</v>
      </c>
      <c r="AD36" s="267" t="s">
        <v>968</v>
      </c>
      <c r="AE36" s="267" t="s">
        <v>968</v>
      </c>
      <c r="AF36" s="267" t="s">
        <v>968</v>
      </c>
      <c r="AG36" s="267" t="s">
        <v>968</v>
      </c>
      <c r="AH36" s="267" t="s">
        <v>968</v>
      </c>
      <c r="AI36" s="267" t="s">
        <v>968</v>
      </c>
      <c r="AJ36" s="267" t="s">
        <v>968</v>
      </c>
      <c r="AK36" s="267" t="s">
        <v>968</v>
      </c>
      <c r="AL36" s="267" t="s">
        <v>968</v>
      </c>
      <c r="AM36" s="267" t="s">
        <v>968</v>
      </c>
      <c r="AN36" s="267" t="s">
        <v>968</v>
      </c>
      <c r="AO36" s="267" t="s">
        <v>968</v>
      </c>
      <c r="AP36" s="267" t="s">
        <v>968</v>
      </c>
      <c r="AQ36" s="267" t="s">
        <v>968</v>
      </c>
      <c r="AR36" s="267" t="s">
        <v>968</v>
      </c>
      <c r="AS36" s="267" t="s">
        <v>968</v>
      </c>
      <c r="AT36" s="267" t="s">
        <v>968</v>
      </c>
      <c r="AU36" s="267" t="s">
        <v>968</v>
      </c>
      <c r="AV36" s="267" t="s">
        <v>968</v>
      </c>
      <c r="AW36" s="267" t="s">
        <v>968</v>
      </c>
      <c r="AX36" s="267" t="s">
        <v>968</v>
      </c>
      <c r="AY36" s="267" t="s">
        <v>968</v>
      </c>
      <c r="AZ36" s="267" t="s">
        <v>968</v>
      </c>
      <c r="BA36" s="267" t="s">
        <v>968</v>
      </c>
      <c r="BB36" s="267" t="s">
        <v>968</v>
      </c>
      <c r="BC36" s="267" t="s">
        <v>968</v>
      </c>
      <c r="BD36" s="267" t="s">
        <v>968</v>
      </c>
      <c r="BE36" s="267" t="s">
        <v>968</v>
      </c>
      <c r="BF36" s="267" t="s">
        <v>968</v>
      </c>
      <c r="BG36" s="267" t="s">
        <v>968</v>
      </c>
      <c r="BH36" s="263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</row>
    <row r="37" spans="1:87" ht="47.25" x14ac:dyDescent="0.25">
      <c r="A37" s="265" t="s">
        <v>215</v>
      </c>
      <c r="B37" s="266" t="s">
        <v>993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7" t="s">
        <v>968</v>
      </c>
      <c r="Y37" s="267" t="s">
        <v>968</v>
      </c>
      <c r="Z37" s="267" t="s">
        <v>968</v>
      </c>
      <c r="AA37" s="267" t="s">
        <v>968</v>
      </c>
      <c r="AB37" s="267" t="s">
        <v>968</v>
      </c>
      <c r="AC37" s="267" t="s">
        <v>968</v>
      </c>
      <c r="AD37" s="267" t="s">
        <v>968</v>
      </c>
      <c r="AE37" s="267" t="s">
        <v>968</v>
      </c>
      <c r="AF37" s="267" t="s">
        <v>968</v>
      </c>
      <c r="AG37" s="267" t="s">
        <v>968</v>
      </c>
      <c r="AH37" s="267" t="s">
        <v>968</v>
      </c>
      <c r="AI37" s="267" t="s">
        <v>968</v>
      </c>
      <c r="AJ37" s="267" t="s">
        <v>968</v>
      </c>
      <c r="AK37" s="267" t="s">
        <v>968</v>
      </c>
      <c r="AL37" s="267" t="s">
        <v>968</v>
      </c>
      <c r="AM37" s="267" t="s">
        <v>968</v>
      </c>
      <c r="AN37" s="267" t="s">
        <v>968</v>
      </c>
      <c r="AO37" s="267" t="s">
        <v>968</v>
      </c>
      <c r="AP37" s="267" t="s">
        <v>968</v>
      </c>
      <c r="AQ37" s="267" t="s">
        <v>968</v>
      </c>
      <c r="AR37" s="267" t="s">
        <v>968</v>
      </c>
      <c r="AS37" s="267" t="s">
        <v>968</v>
      </c>
      <c r="AT37" s="267" t="s">
        <v>968</v>
      </c>
      <c r="AU37" s="267" t="s">
        <v>968</v>
      </c>
      <c r="AV37" s="267" t="s">
        <v>968</v>
      </c>
      <c r="AW37" s="267" t="s">
        <v>968</v>
      </c>
      <c r="AX37" s="267" t="s">
        <v>968</v>
      </c>
      <c r="AY37" s="267" t="s">
        <v>968</v>
      </c>
      <c r="AZ37" s="267" t="s">
        <v>968</v>
      </c>
      <c r="BA37" s="267" t="s">
        <v>968</v>
      </c>
      <c r="BB37" s="267" t="s">
        <v>968</v>
      </c>
      <c r="BC37" s="267" t="s">
        <v>968</v>
      </c>
      <c r="BD37" s="267" t="s">
        <v>968</v>
      </c>
      <c r="BE37" s="267" t="s">
        <v>968</v>
      </c>
      <c r="BF37" s="267" t="s">
        <v>968</v>
      </c>
      <c r="BG37" s="267" t="s">
        <v>968</v>
      </c>
      <c r="BH37" s="263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</row>
    <row r="38" spans="1:87" ht="63" x14ac:dyDescent="0.25">
      <c r="A38" s="265" t="s">
        <v>994</v>
      </c>
      <c r="B38" s="266" t="s">
        <v>995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7" t="s">
        <v>968</v>
      </c>
      <c r="Y38" s="267" t="s">
        <v>968</v>
      </c>
      <c r="Z38" s="267" t="s">
        <v>968</v>
      </c>
      <c r="AA38" s="267" t="s">
        <v>968</v>
      </c>
      <c r="AB38" s="267" t="s">
        <v>968</v>
      </c>
      <c r="AC38" s="267" t="s">
        <v>968</v>
      </c>
      <c r="AD38" s="267" t="s">
        <v>968</v>
      </c>
      <c r="AE38" s="267" t="s">
        <v>968</v>
      </c>
      <c r="AF38" s="267" t="s">
        <v>968</v>
      </c>
      <c r="AG38" s="267" t="s">
        <v>968</v>
      </c>
      <c r="AH38" s="267" t="s">
        <v>968</v>
      </c>
      <c r="AI38" s="267" t="s">
        <v>968</v>
      </c>
      <c r="AJ38" s="267" t="s">
        <v>968</v>
      </c>
      <c r="AK38" s="267" t="s">
        <v>968</v>
      </c>
      <c r="AL38" s="267" t="s">
        <v>968</v>
      </c>
      <c r="AM38" s="267" t="s">
        <v>968</v>
      </c>
      <c r="AN38" s="267" t="s">
        <v>968</v>
      </c>
      <c r="AO38" s="267" t="s">
        <v>968</v>
      </c>
      <c r="AP38" s="267" t="s">
        <v>968</v>
      </c>
      <c r="AQ38" s="267" t="s">
        <v>968</v>
      </c>
      <c r="AR38" s="267" t="s">
        <v>968</v>
      </c>
      <c r="AS38" s="267" t="s">
        <v>968</v>
      </c>
      <c r="AT38" s="267" t="s">
        <v>968</v>
      </c>
      <c r="AU38" s="267" t="s">
        <v>968</v>
      </c>
      <c r="AV38" s="267" t="s">
        <v>968</v>
      </c>
      <c r="AW38" s="267" t="s">
        <v>968</v>
      </c>
      <c r="AX38" s="267" t="s">
        <v>968</v>
      </c>
      <c r="AY38" s="267" t="s">
        <v>968</v>
      </c>
      <c r="AZ38" s="267" t="s">
        <v>968</v>
      </c>
      <c r="BA38" s="267" t="s">
        <v>968</v>
      </c>
      <c r="BB38" s="267" t="s">
        <v>968</v>
      </c>
      <c r="BC38" s="267" t="s">
        <v>968</v>
      </c>
      <c r="BD38" s="267" t="s">
        <v>968</v>
      </c>
      <c r="BE38" s="267" t="s">
        <v>968</v>
      </c>
      <c r="BF38" s="267" t="s">
        <v>968</v>
      </c>
      <c r="BG38" s="267" t="s">
        <v>968</v>
      </c>
      <c r="BH38" s="263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</row>
    <row r="39" spans="1:87" ht="94.5" x14ac:dyDescent="0.25">
      <c r="A39" s="265" t="s">
        <v>226</v>
      </c>
      <c r="B39" s="266" t="s">
        <v>1000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7" t="s">
        <v>968</v>
      </c>
      <c r="Y39" s="267" t="s">
        <v>968</v>
      </c>
      <c r="Z39" s="267" t="s">
        <v>968</v>
      </c>
      <c r="AA39" s="267" t="s">
        <v>968</v>
      </c>
      <c r="AB39" s="267" t="s">
        <v>968</v>
      </c>
      <c r="AC39" s="267" t="s">
        <v>968</v>
      </c>
      <c r="AD39" s="267" t="s">
        <v>968</v>
      </c>
      <c r="AE39" s="267" t="s">
        <v>968</v>
      </c>
      <c r="AF39" s="267" t="s">
        <v>968</v>
      </c>
      <c r="AG39" s="267" t="s">
        <v>968</v>
      </c>
      <c r="AH39" s="267" t="s">
        <v>968</v>
      </c>
      <c r="AI39" s="267" t="s">
        <v>968</v>
      </c>
      <c r="AJ39" s="267" t="s">
        <v>968</v>
      </c>
      <c r="AK39" s="267" t="s">
        <v>968</v>
      </c>
      <c r="AL39" s="267" t="s">
        <v>968</v>
      </c>
      <c r="AM39" s="267" t="s">
        <v>968</v>
      </c>
      <c r="AN39" s="267" t="s">
        <v>968</v>
      </c>
      <c r="AO39" s="267" t="s">
        <v>968</v>
      </c>
      <c r="AP39" s="267" t="s">
        <v>968</v>
      </c>
      <c r="AQ39" s="267" t="s">
        <v>968</v>
      </c>
      <c r="AR39" s="267" t="s">
        <v>968</v>
      </c>
      <c r="AS39" s="267" t="s">
        <v>968</v>
      </c>
      <c r="AT39" s="267" t="s">
        <v>968</v>
      </c>
      <c r="AU39" s="267" t="s">
        <v>968</v>
      </c>
      <c r="AV39" s="267" t="s">
        <v>968</v>
      </c>
      <c r="AW39" s="267" t="s">
        <v>968</v>
      </c>
      <c r="AX39" s="267" t="s">
        <v>968</v>
      </c>
      <c r="AY39" s="267" t="s">
        <v>968</v>
      </c>
      <c r="AZ39" s="267" t="s">
        <v>968</v>
      </c>
      <c r="BA39" s="267" t="s">
        <v>968</v>
      </c>
      <c r="BB39" s="267" t="s">
        <v>968</v>
      </c>
      <c r="BC39" s="267" t="s">
        <v>968</v>
      </c>
      <c r="BD39" s="267" t="s">
        <v>968</v>
      </c>
      <c r="BE39" s="267" t="s">
        <v>968</v>
      </c>
      <c r="BF39" s="267" t="s">
        <v>968</v>
      </c>
      <c r="BG39" s="267" t="s">
        <v>968</v>
      </c>
      <c r="BH39" s="263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</row>
    <row r="40" spans="1:87" ht="78.75" x14ac:dyDescent="0.25">
      <c r="A40" s="265" t="s">
        <v>1001</v>
      </c>
      <c r="B40" s="266" t="s">
        <v>1002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7" t="s">
        <v>968</v>
      </c>
      <c r="Y40" s="267" t="s">
        <v>968</v>
      </c>
      <c r="Z40" s="267" t="s">
        <v>968</v>
      </c>
      <c r="AA40" s="267" t="s">
        <v>968</v>
      </c>
      <c r="AB40" s="267" t="s">
        <v>968</v>
      </c>
      <c r="AC40" s="267" t="s">
        <v>968</v>
      </c>
      <c r="AD40" s="267" t="s">
        <v>968</v>
      </c>
      <c r="AE40" s="267" t="s">
        <v>968</v>
      </c>
      <c r="AF40" s="267" t="s">
        <v>968</v>
      </c>
      <c r="AG40" s="267" t="s">
        <v>968</v>
      </c>
      <c r="AH40" s="267" t="s">
        <v>968</v>
      </c>
      <c r="AI40" s="267" t="s">
        <v>968</v>
      </c>
      <c r="AJ40" s="267" t="s">
        <v>968</v>
      </c>
      <c r="AK40" s="267" t="s">
        <v>968</v>
      </c>
      <c r="AL40" s="267" t="s">
        <v>968</v>
      </c>
      <c r="AM40" s="267" t="s">
        <v>968</v>
      </c>
      <c r="AN40" s="267" t="s">
        <v>968</v>
      </c>
      <c r="AO40" s="267" t="s">
        <v>968</v>
      </c>
      <c r="AP40" s="267" t="s">
        <v>968</v>
      </c>
      <c r="AQ40" s="267" t="s">
        <v>968</v>
      </c>
      <c r="AR40" s="267" t="s">
        <v>968</v>
      </c>
      <c r="AS40" s="267" t="s">
        <v>968</v>
      </c>
      <c r="AT40" s="267" t="s">
        <v>968</v>
      </c>
      <c r="AU40" s="267" t="s">
        <v>968</v>
      </c>
      <c r="AV40" s="267" t="s">
        <v>968</v>
      </c>
      <c r="AW40" s="267" t="s">
        <v>968</v>
      </c>
      <c r="AX40" s="267" t="s">
        <v>968</v>
      </c>
      <c r="AY40" s="267" t="s">
        <v>968</v>
      </c>
      <c r="AZ40" s="267" t="s">
        <v>968</v>
      </c>
      <c r="BA40" s="267" t="s">
        <v>968</v>
      </c>
      <c r="BB40" s="267" t="s">
        <v>968</v>
      </c>
      <c r="BC40" s="267" t="s">
        <v>968</v>
      </c>
      <c r="BD40" s="267" t="s">
        <v>968</v>
      </c>
      <c r="BE40" s="267" t="s">
        <v>968</v>
      </c>
      <c r="BF40" s="267" t="s">
        <v>968</v>
      </c>
      <c r="BG40" s="267" t="s">
        <v>968</v>
      </c>
      <c r="BH40" s="263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</row>
    <row r="41" spans="1:87" ht="78.75" x14ac:dyDescent="0.25">
      <c r="A41" s="265" t="s">
        <v>1003</v>
      </c>
      <c r="B41" s="266" t="s">
        <v>1004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7" t="s">
        <v>968</v>
      </c>
      <c r="Y41" s="267" t="s">
        <v>968</v>
      </c>
      <c r="Z41" s="267" t="s">
        <v>968</v>
      </c>
      <c r="AA41" s="267" t="s">
        <v>968</v>
      </c>
      <c r="AB41" s="267" t="s">
        <v>968</v>
      </c>
      <c r="AC41" s="267" t="s">
        <v>968</v>
      </c>
      <c r="AD41" s="267" t="s">
        <v>968</v>
      </c>
      <c r="AE41" s="267" t="s">
        <v>968</v>
      </c>
      <c r="AF41" s="267" t="s">
        <v>968</v>
      </c>
      <c r="AG41" s="267" t="s">
        <v>968</v>
      </c>
      <c r="AH41" s="267" t="s">
        <v>968</v>
      </c>
      <c r="AI41" s="267" t="s">
        <v>968</v>
      </c>
      <c r="AJ41" s="267" t="s">
        <v>968</v>
      </c>
      <c r="AK41" s="267" t="s">
        <v>968</v>
      </c>
      <c r="AL41" s="267" t="s">
        <v>968</v>
      </c>
      <c r="AM41" s="267" t="s">
        <v>968</v>
      </c>
      <c r="AN41" s="267" t="s">
        <v>968</v>
      </c>
      <c r="AO41" s="267" t="s">
        <v>968</v>
      </c>
      <c r="AP41" s="267" t="s">
        <v>968</v>
      </c>
      <c r="AQ41" s="267" t="s">
        <v>968</v>
      </c>
      <c r="AR41" s="267" t="s">
        <v>968</v>
      </c>
      <c r="AS41" s="267" t="s">
        <v>968</v>
      </c>
      <c r="AT41" s="267" t="s">
        <v>968</v>
      </c>
      <c r="AU41" s="267" t="s">
        <v>968</v>
      </c>
      <c r="AV41" s="267" t="s">
        <v>968</v>
      </c>
      <c r="AW41" s="267" t="s">
        <v>968</v>
      </c>
      <c r="AX41" s="267" t="s">
        <v>968</v>
      </c>
      <c r="AY41" s="267" t="s">
        <v>968</v>
      </c>
      <c r="AZ41" s="267" t="s">
        <v>968</v>
      </c>
      <c r="BA41" s="267" t="s">
        <v>968</v>
      </c>
      <c r="BB41" s="267" t="s">
        <v>968</v>
      </c>
      <c r="BC41" s="267" t="s">
        <v>968</v>
      </c>
      <c r="BD41" s="267" t="s">
        <v>968</v>
      </c>
      <c r="BE41" s="267" t="s">
        <v>968</v>
      </c>
      <c r="BF41" s="267" t="s">
        <v>968</v>
      </c>
      <c r="BG41" s="267" t="s">
        <v>968</v>
      </c>
      <c r="BH41" s="263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</row>
    <row r="42" spans="1:87" ht="47.25" x14ac:dyDescent="0.25">
      <c r="A42" s="265" t="s">
        <v>227</v>
      </c>
      <c r="B42" s="266" t="s">
        <v>1005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7" t="s">
        <v>968</v>
      </c>
      <c r="Y42" s="267" t="s">
        <v>968</v>
      </c>
      <c r="Z42" s="267" t="s">
        <v>968</v>
      </c>
      <c r="AA42" s="267" t="s">
        <v>968</v>
      </c>
      <c r="AB42" s="267" t="s">
        <v>968</v>
      </c>
      <c r="AC42" s="267" t="s">
        <v>968</v>
      </c>
      <c r="AD42" s="267" t="s">
        <v>968</v>
      </c>
      <c r="AE42" s="267" t="s">
        <v>968</v>
      </c>
      <c r="AF42" s="267" t="s">
        <v>968</v>
      </c>
      <c r="AG42" s="267" t="s">
        <v>968</v>
      </c>
      <c r="AH42" s="267" t="s">
        <v>968</v>
      </c>
      <c r="AI42" s="267" t="s">
        <v>968</v>
      </c>
      <c r="AJ42" s="267" t="s">
        <v>968</v>
      </c>
      <c r="AK42" s="267" t="s">
        <v>968</v>
      </c>
      <c r="AL42" s="267" t="s">
        <v>968</v>
      </c>
      <c r="AM42" s="267" t="s">
        <v>968</v>
      </c>
      <c r="AN42" s="267" t="s">
        <v>968</v>
      </c>
      <c r="AO42" s="267" t="s">
        <v>968</v>
      </c>
      <c r="AP42" s="267" t="s">
        <v>968</v>
      </c>
      <c r="AQ42" s="267" t="s">
        <v>968</v>
      </c>
      <c r="AR42" s="267" t="s">
        <v>968</v>
      </c>
      <c r="AS42" s="267" t="s">
        <v>968</v>
      </c>
      <c r="AT42" s="267" t="s">
        <v>968</v>
      </c>
      <c r="AU42" s="267" t="s">
        <v>968</v>
      </c>
      <c r="AV42" s="267" t="s">
        <v>968</v>
      </c>
      <c r="AW42" s="267" t="s">
        <v>968</v>
      </c>
      <c r="AX42" s="267" t="s">
        <v>968</v>
      </c>
      <c r="AY42" s="267" t="s">
        <v>968</v>
      </c>
      <c r="AZ42" s="267" t="s">
        <v>968</v>
      </c>
      <c r="BA42" s="267" t="s">
        <v>968</v>
      </c>
      <c r="BB42" s="267" t="s">
        <v>968</v>
      </c>
      <c r="BC42" s="267" t="s">
        <v>968</v>
      </c>
      <c r="BD42" s="267" t="s">
        <v>968</v>
      </c>
      <c r="BE42" s="267" t="s">
        <v>968</v>
      </c>
      <c r="BF42" s="267" t="s">
        <v>968</v>
      </c>
      <c r="BG42" s="267" t="s">
        <v>968</v>
      </c>
      <c r="BH42" s="263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</row>
    <row r="43" spans="1:87" ht="63" x14ac:dyDescent="0.25">
      <c r="A43" s="265" t="s">
        <v>297</v>
      </c>
      <c r="B43" s="266" t="s">
        <v>1006</v>
      </c>
      <c r="C43" s="267" t="s">
        <v>968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7" t="s">
        <v>968</v>
      </c>
      <c r="Y43" s="267" t="s">
        <v>968</v>
      </c>
      <c r="Z43" s="267" t="s">
        <v>968</v>
      </c>
      <c r="AA43" s="267" t="s">
        <v>968</v>
      </c>
      <c r="AB43" s="267" t="s">
        <v>968</v>
      </c>
      <c r="AC43" s="267" t="s">
        <v>968</v>
      </c>
      <c r="AD43" s="267" t="s">
        <v>968</v>
      </c>
      <c r="AE43" s="267" t="s">
        <v>968</v>
      </c>
      <c r="AF43" s="267" t="s">
        <v>968</v>
      </c>
      <c r="AG43" s="267" t="s">
        <v>968</v>
      </c>
      <c r="AH43" s="267" t="s">
        <v>968</v>
      </c>
      <c r="AI43" s="267" t="s">
        <v>968</v>
      </c>
      <c r="AJ43" s="267" t="s">
        <v>968</v>
      </c>
      <c r="AK43" s="267" t="s">
        <v>968</v>
      </c>
      <c r="AL43" s="267" t="s">
        <v>968</v>
      </c>
      <c r="AM43" s="267" t="s">
        <v>968</v>
      </c>
      <c r="AN43" s="267" t="s">
        <v>968</v>
      </c>
      <c r="AO43" s="267" t="s">
        <v>968</v>
      </c>
      <c r="AP43" s="267" t="s">
        <v>968</v>
      </c>
      <c r="AQ43" s="267" t="s">
        <v>968</v>
      </c>
      <c r="AR43" s="267" t="s">
        <v>968</v>
      </c>
      <c r="AS43" s="267" t="s">
        <v>968</v>
      </c>
      <c r="AT43" s="267" t="s">
        <v>968</v>
      </c>
      <c r="AU43" s="267" t="s">
        <v>968</v>
      </c>
      <c r="AV43" s="267" t="s">
        <v>968</v>
      </c>
      <c r="AW43" s="267" t="s">
        <v>968</v>
      </c>
      <c r="AX43" s="267" t="s">
        <v>968</v>
      </c>
      <c r="AY43" s="267" t="s">
        <v>968</v>
      </c>
      <c r="AZ43" s="267" t="s">
        <v>968</v>
      </c>
      <c r="BA43" s="267" t="s">
        <v>968</v>
      </c>
      <c r="BB43" s="267" t="s">
        <v>968</v>
      </c>
      <c r="BC43" s="267" t="s">
        <v>968</v>
      </c>
      <c r="BD43" s="267" t="s">
        <v>968</v>
      </c>
      <c r="BE43" s="267" t="s">
        <v>968</v>
      </c>
      <c r="BF43" s="267" t="s">
        <v>968</v>
      </c>
      <c r="BG43" s="267" t="s">
        <v>968</v>
      </c>
      <c r="BH43" s="263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</row>
    <row r="44" spans="1:87" ht="31.5" x14ac:dyDescent="0.25">
      <c r="A44" s="265" t="s">
        <v>299</v>
      </c>
      <c r="B44" s="268" t="s">
        <v>1007</v>
      </c>
      <c r="C44" s="267"/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67" t="s">
        <v>968</v>
      </c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7" t="s">
        <v>968</v>
      </c>
      <c r="Y44" s="267" t="s">
        <v>968</v>
      </c>
      <c r="Z44" s="267" t="s">
        <v>968</v>
      </c>
      <c r="AA44" s="267" t="s">
        <v>968</v>
      </c>
      <c r="AB44" s="267" t="s">
        <v>968</v>
      </c>
      <c r="AC44" s="267" t="s">
        <v>968</v>
      </c>
      <c r="AD44" s="267" t="s">
        <v>968</v>
      </c>
      <c r="AE44" s="267" t="s">
        <v>968</v>
      </c>
      <c r="AF44" s="267" t="s">
        <v>968</v>
      </c>
      <c r="AG44" s="267" t="s">
        <v>968</v>
      </c>
      <c r="AH44" s="267" t="s">
        <v>968</v>
      </c>
      <c r="AI44" s="267" t="s">
        <v>968</v>
      </c>
      <c r="AJ44" s="267" t="s">
        <v>968</v>
      </c>
      <c r="AK44" s="267" t="s">
        <v>968</v>
      </c>
      <c r="AL44" s="267" t="s">
        <v>968</v>
      </c>
      <c r="AM44" s="267" t="s">
        <v>968</v>
      </c>
      <c r="AN44" s="267" t="s">
        <v>968</v>
      </c>
      <c r="AO44" s="267" t="s">
        <v>968</v>
      </c>
      <c r="AP44" s="267" t="s">
        <v>968</v>
      </c>
      <c r="AQ44" s="267" t="s">
        <v>968</v>
      </c>
      <c r="AR44" s="267" t="s">
        <v>968</v>
      </c>
      <c r="AS44" s="267" t="s">
        <v>968</v>
      </c>
      <c r="AT44" s="267" t="s">
        <v>968</v>
      </c>
      <c r="AU44" s="267" t="s">
        <v>968</v>
      </c>
      <c r="AV44" s="267" t="s">
        <v>968</v>
      </c>
      <c r="AW44" s="267" t="s">
        <v>968</v>
      </c>
      <c r="AX44" s="267" t="s">
        <v>968</v>
      </c>
      <c r="AY44" s="267" t="s">
        <v>968</v>
      </c>
      <c r="AZ44" s="267" t="s">
        <v>968</v>
      </c>
      <c r="BA44" s="267" t="s">
        <v>968</v>
      </c>
      <c r="BB44" s="267" t="s">
        <v>968</v>
      </c>
      <c r="BC44" s="267" t="s">
        <v>968</v>
      </c>
      <c r="BD44" s="267" t="s">
        <v>968</v>
      </c>
      <c r="BE44" s="267" t="s">
        <v>968</v>
      </c>
      <c r="BF44" s="267" t="s">
        <v>968</v>
      </c>
      <c r="BG44" s="267" t="s">
        <v>968</v>
      </c>
      <c r="BH44" s="263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</row>
    <row r="45" spans="1:87" ht="78.75" x14ac:dyDescent="0.25">
      <c r="A45" s="265" t="s">
        <v>1008</v>
      </c>
      <c r="B45" s="266" t="s">
        <v>1009</v>
      </c>
      <c r="C45" s="267" t="s">
        <v>1010</v>
      </c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67" t="s">
        <v>968</v>
      </c>
      <c r="L45" s="267" t="s">
        <v>968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7" t="s">
        <v>968</v>
      </c>
      <c r="Y45" s="267" t="s">
        <v>968</v>
      </c>
      <c r="Z45" s="267" t="s">
        <v>968</v>
      </c>
      <c r="AA45" s="267" t="s">
        <v>968</v>
      </c>
      <c r="AB45" s="267" t="s">
        <v>968</v>
      </c>
      <c r="AC45" s="267" t="s">
        <v>968</v>
      </c>
      <c r="AD45" s="267" t="s">
        <v>968</v>
      </c>
      <c r="AE45" s="267" t="s">
        <v>968</v>
      </c>
      <c r="AF45" s="267" t="s">
        <v>968</v>
      </c>
      <c r="AG45" s="267" t="s">
        <v>968</v>
      </c>
      <c r="AH45" s="267" t="s">
        <v>968</v>
      </c>
      <c r="AI45" s="267" t="s">
        <v>968</v>
      </c>
      <c r="AJ45" s="267" t="s">
        <v>968</v>
      </c>
      <c r="AK45" s="267" t="s">
        <v>968</v>
      </c>
      <c r="AL45" s="267" t="s">
        <v>968</v>
      </c>
      <c r="AM45" s="267" t="s">
        <v>968</v>
      </c>
      <c r="AN45" s="267" t="s">
        <v>968</v>
      </c>
      <c r="AO45" s="267" t="s">
        <v>968</v>
      </c>
      <c r="AP45" s="267" t="s">
        <v>968</v>
      </c>
      <c r="AQ45" s="267" t="s">
        <v>968</v>
      </c>
      <c r="AR45" s="267" t="s">
        <v>968</v>
      </c>
      <c r="AS45" s="267" t="s">
        <v>968</v>
      </c>
      <c r="AT45" s="267" t="s">
        <v>968</v>
      </c>
      <c r="AU45" s="267" t="s">
        <v>968</v>
      </c>
      <c r="AV45" s="267" t="s">
        <v>968</v>
      </c>
      <c r="AW45" s="267" t="s">
        <v>968</v>
      </c>
      <c r="AX45" s="267" t="s">
        <v>968</v>
      </c>
      <c r="AY45" s="267" t="s">
        <v>968</v>
      </c>
      <c r="AZ45" s="267" t="s">
        <v>968</v>
      </c>
      <c r="BA45" s="267" t="s">
        <v>968</v>
      </c>
      <c r="BB45" s="267" t="s">
        <v>968</v>
      </c>
      <c r="BC45" s="267" t="s">
        <v>968</v>
      </c>
      <c r="BD45" s="267" t="s">
        <v>968</v>
      </c>
      <c r="BE45" s="267" t="s">
        <v>968</v>
      </c>
      <c r="BF45" s="267" t="s">
        <v>968</v>
      </c>
      <c r="BG45" s="267" t="s">
        <v>968</v>
      </c>
      <c r="BH45" s="263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</row>
    <row r="46" spans="1:87" ht="63" x14ac:dyDescent="0.25">
      <c r="A46" s="265" t="s">
        <v>1011</v>
      </c>
      <c r="B46" s="266" t="s">
        <v>1012</v>
      </c>
      <c r="C46" s="267" t="s">
        <v>1013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67" t="s">
        <v>968</v>
      </c>
      <c r="L46" s="267" t="s">
        <v>968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7" t="s">
        <v>968</v>
      </c>
      <c r="Y46" s="267" t="s">
        <v>968</v>
      </c>
      <c r="Z46" s="267" t="s">
        <v>968</v>
      </c>
      <c r="AA46" s="267" t="s">
        <v>968</v>
      </c>
      <c r="AB46" s="267" t="s">
        <v>968</v>
      </c>
      <c r="AC46" s="267" t="s">
        <v>968</v>
      </c>
      <c r="AD46" s="267" t="s">
        <v>968</v>
      </c>
      <c r="AE46" s="267" t="s">
        <v>968</v>
      </c>
      <c r="AF46" s="267" t="s">
        <v>968</v>
      </c>
      <c r="AG46" s="267" t="s">
        <v>968</v>
      </c>
      <c r="AH46" s="267" t="s">
        <v>968</v>
      </c>
      <c r="AI46" s="267" t="s">
        <v>968</v>
      </c>
      <c r="AJ46" s="267" t="s">
        <v>968</v>
      </c>
      <c r="AK46" s="267" t="s">
        <v>968</v>
      </c>
      <c r="AL46" s="267" t="s">
        <v>968</v>
      </c>
      <c r="AM46" s="267" t="s">
        <v>968</v>
      </c>
      <c r="AN46" s="267" t="s">
        <v>968</v>
      </c>
      <c r="AO46" s="267" t="s">
        <v>968</v>
      </c>
      <c r="AP46" s="267" t="s">
        <v>968</v>
      </c>
      <c r="AQ46" s="267" t="s">
        <v>968</v>
      </c>
      <c r="AR46" s="267" t="s">
        <v>968</v>
      </c>
      <c r="AS46" s="267" t="s">
        <v>968</v>
      </c>
      <c r="AT46" s="267" t="s">
        <v>968</v>
      </c>
      <c r="AU46" s="267" t="s">
        <v>968</v>
      </c>
      <c r="AV46" s="267" t="s">
        <v>968</v>
      </c>
      <c r="AW46" s="267" t="s">
        <v>968</v>
      </c>
      <c r="AX46" s="267" t="s">
        <v>968</v>
      </c>
      <c r="AY46" s="267" t="s">
        <v>968</v>
      </c>
      <c r="AZ46" s="267" t="s">
        <v>968</v>
      </c>
      <c r="BA46" s="267" t="s">
        <v>968</v>
      </c>
      <c r="BB46" s="267" t="s">
        <v>968</v>
      </c>
      <c r="BC46" s="267" t="s">
        <v>968</v>
      </c>
      <c r="BD46" s="267" t="s">
        <v>968</v>
      </c>
      <c r="BE46" s="267" t="s">
        <v>968</v>
      </c>
      <c r="BF46" s="267" t="s">
        <v>968</v>
      </c>
      <c r="BG46" s="267" t="s">
        <v>968</v>
      </c>
      <c r="BH46" s="263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</row>
    <row r="47" spans="1:87" ht="47.25" x14ac:dyDescent="0.25">
      <c r="A47" s="265" t="s">
        <v>1014</v>
      </c>
      <c r="B47" s="266" t="s">
        <v>1015</v>
      </c>
      <c r="C47" s="267" t="s">
        <v>1016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67" t="s">
        <v>968</v>
      </c>
      <c r="L47" s="267" t="s">
        <v>968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7" t="s">
        <v>968</v>
      </c>
      <c r="Y47" s="267" t="s">
        <v>968</v>
      </c>
      <c r="Z47" s="267" t="s">
        <v>968</v>
      </c>
      <c r="AA47" s="267" t="s">
        <v>968</v>
      </c>
      <c r="AB47" s="267" t="s">
        <v>968</v>
      </c>
      <c r="AC47" s="267" t="s">
        <v>968</v>
      </c>
      <c r="AD47" s="267" t="s">
        <v>968</v>
      </c>
      <c r="AE47" s="267" t="s">
        <v>968</v>
      </c>
      <c r="AF47" s="267" t="s">
        <v>968</v>
      </c>
      <c r="AG47" s="267" t="s">
        <v>968</v>
      </c>
      <c r="AH47" s="267" t="s">
        <v>968</v>
      </c>
      <c r="AI47" s="267" t="s">
        <v>968</v>
      </c>
      <c r="AJ47" s="267" t="s">
        <v>968</v>
      </c>
      <c r="AK47" s="267" t="s">
        <v>968</v>
      </c>
      <c r="AL47" s="267" t="s">
        <v>968</v>
      </c>
      <c r="AM47" s="267" t="s">
        <v>968</v>
      </c>
      <c r="AN47" s="267" t="s">
        <v>968</v>
      </c>
      <c r="AO47" s="267" t="s">
        <v>968</v>
      </c>
      <c r="AP47" s="267" t="s">
        <v>968</v>
      </c>
      <c r="AQ47" s="267" t="s">
        <v>968</v>
      </c>
      <c r="AR47" s="267" t="s">
        <v>968</v>
      </c>
      <c r="AS47" s="267" t="s">
        <v>968</v>
      </c>
      <c r="AT47" s="267" t="s">
        <v>968</v>
      </c>
      <c r="AU47" s="267" t="s">
        <v>968</v>
      </c>
      <c r="AV47" s="267" t="s">
        <v>968</v>
      </c>
      <c r="AW47" s="267" t="s">
        <v>968</v>
      </c>
      <c r="AX47" s="267" t="s">
        <v>968</v>
      </c>
      <c r="AY47" s="267" t="s">
        <v>968</v>
      </c>
      <c r="AZ47" s="267" t="s">
        <v>968</v>
      </c>
      <c r="BA47" s="267" t="s">
        <v>968</v>
      </c>
      <c r="BB47" s="267" t="s">
        <v>968</v>
      </c>
      <c r="BC47" s="267" t="s">
        <v>968</v>
      </c>
      <c r="BD47" s="267" t="s">
        <v>968</v>
      </c>
      <c r="BE47" s="267" t="s">
        <v>968</v>
      </c>
      <c r="BF47" s="267" t="s">
        <v>968</v>
      </c>
      <c r="BG47" s="267" t="s">
        <v>968</v>
      </c>
      <c r="BH47" s="263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</row>
    <row r="48" spans="1:87" ht="47.25" x14ac:dyDescent="0.25">
      <c r="A48" s="265" t="s">
        <v>1017</v>
      </c>
      <c r="B48" s="266" t="s">
        <v>1018</v>
      </c>
      <c r="C48" s="267" t="s">
        <v>1019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67" t="s">
        <v>968</v>
      </c>
      <c r="L48" s="267" t="s">
        <v>968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7" t="s">
        <v>968</v>
      </c>
      <c r="Y48" s="267" t="s">
        <v>968</v>
      </c>
      <c r="Z48" s="267" t="s">
        <v>968</v>
      </c>
      <c r="AA48" s="267" t="s">
        <v>968</v>
      </c>
      <c r="AB48" s="267" t="s">
        <v>968</v>
      </c>
      <c r="AC48" s="267" t="s">
        <v>968</v>
      </c>
      <c r="AD48" s="267" t="s">
        <v>968</v>
      </c>
      <c r="AE48" s="267" t="s">
        <v>968</v>
      </c>
      <c r="AF48" s="267" t="s">
        <v>968</v>
      </c>
      <c r="AG48" s="267" t="s">
        <v>968</v>
      </c>
      <c r="AH48" s="267" t="s">
        <v>968</v>
      </c>
      <c r="AI48" s="267" t="s">
        <v>968</v>
      </c>
      <c r="AJ48" s="267" t="s">
        <v>968</v>
      </c>
      <c r="AK48" s="267" t="s">
        <v>968</v>
      </c>
      <c r="AL48" s="267" t="s">
        <v>968</v>
      </c>
      <c r="AM48" s="267" t="s">
        <v>968</v>
      </c>
      <c r="AN48" s="267" t="s">
        <v>968</v>
      </c>
      <c r="AO48" s="267" t="s">
        <v>968</v>
      </c>
      <c r="AP48" s="267" t="s">
        <v>968</v>
      </c>
      <c r="AQ48" s="267" t="s">
        <v>968</v>
      </c>
      <c r="AR48" s="267" t="s">
        <v>968</v>
      </c>
      <c r="AS48" s="267" t="s">
        <v>968</v>
      </c>
      <c r="AT48" s="267" t="s">
        <v>968</v>
      </c>
      <c r="AU48" s="267" t="s">
        <v>968</v>
      </c>
      <c r="AV48" s="267" t="s">
        <v>968</v>
      </c>
      <c r="AW48" s="267" t="s">
        <v>968</v>
      </c>
      <c r="AX48" s="267" t="s">
        <v>968</v>
      </c>
      <c r="AY48" s="267" t="s">
        <v>968</v>
      </c>
      <c r="AZ48" s="267" t="s">
        <v>968</v>
      </c>
      <c r="BA48" s="267" t="s">
        <v>968</v>
      </c>
      <c r="BB48" s="267" t="s">
        <v>968</v>
      </c>
      <c r="BC48" s="267" t="s">
        <v>968</v>
      </c>
      <c r="BD48" s="267" t="s">
        <v>968</v>
      </c>
      <c r="BE48" s="267" t="s">
        <v>968</v>
      </c>
      <c r="BF48" s="267" t="s">
        <v>968</v>
      </c>
      <c r="BG48" s="267" t="s">
        <v>968</v>
      </c>
      <c r="BH48" s="263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</row>
    <row r="49" spans="1:87" ht="47.25" x14ac:dyDescent="0.25">
      <c r="A49" s="265" t="s">
        <v>1020</v>
      </c>
      <c r="B49" s="266" t="s">
        <v>1021</v>
      </c>
      <c r="C49" s="267" t="s">
        <v>1022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67" t="s">
        <v>968</v>
      </c>
      <c r="L49" s="267" t="s">
        <v>968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7" t="s">
        <v>968</v>
      </c>
      <c r="Y49" s="267" t="s">
        <v>968</v>
      </c>
      <c r="Z49" s="267" t="s">
        <v>968</v>
      </c>
      <c r="AA49" s="267" t="s">
        <v>968</v>
      </c>
      <c r="AB49" s="267" t="s">
        <v>968</v>
      </c>
      <c r="AC49" s="267" t="s">
        <v>968</v>
      </c>
      <c r="AD49" s="267" t="s">
        <v>968</v>
      </c>
      <c r="AE49" s="267" t="s">
        <v>968</v>
      </c>
      <c r="AF49" s="267" t="s">
        <v>968</v>
      </c>
      <c r="AG49" s="267" t="s">
        <v>968</v>
      </c>
      <c r="AH49" s="267" t="s">
        <v>968</v>
      </c>
      <c r="AI49" s="267" t="s">
        <v>968</v>
      </c>
      <c r="AJ49" s="267" t="s">
        <v>968</v>
      </c>
      <c r="AK49" s="267" t="s">
        <v>968</v>
      </c>
      <c r="AL49" s="267" t="s">
        <v>968</v>
      </c>
      <c r="AM49" s="267" t="s">
        <v>968</v>
      </c>
      <c r="AN49" s="267" t="s">
        <v>968</v>
      </c>
      <c r="AO49" s="267" t="s">
        <v>968</v>
      </c>
      <c r="AP49" s="267" t="s">
        <v>968</v>
      </c>
      <c r="AQ49" s="267" t="s">
        <v>968</v>
      </c>
      <c r="AR49" s="267" t="s">
        <v>968</v>
      </c>
      <c r="AS49" s="267" t="s">
        <v>968</v>
      </c>
      <c r="AT49" s="267" t="s">
        <v>968</v>
      </c>
      <c r="AU49" s="267" t="s">
        <v>968</v>
      </c>
      <c r="AV49" s="267" t="s">
        <v>968</v>
      </c>
      <c r="AW49" s="267" t="s">
        <v>968</v>
      </c>
      <c r="AX49" s="267" t="s">
        <v>968</v>
      </c>
      <c r="AY49" s="267" t="s">
        <v>968</v>
      </c>
      <c r="AZ49" s="267" t="s">
        <v>968</v>
      </c>
      <c r="BA49" s="267" t="s">
        <v>968</v>
      </c>
      <c r="BB49" s="267" t="s">
        <v>968</v>
      </c>
      <c r="BC49" s="267" t="s">
        <v>968</v>
      </c>
      <c r="BD49" s="267" t="s">
        <v>968</v>
      </c>
      <c r="BE49" s="267" t="s">
        <v>968</v>
      </c>
      <c r="BF49" s="267" t="s">
        <v>968</v>
      </c>
      <c r="BG49" s="267" t="s">
        <v>968</v>
      </c>
      <c r="BH49" s="263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</row>
    <row r="50" spans="1:87" ht="31.5" x14ac:dyDescent="0.25">
      <c r="A50" s="265" t="s">
        <v>1023</v>
      </c>
      <c r="B50" s="269" t="s">
        <v>1024</v>
      </c>
      <c r="C50" s="267" t="s">
        <v>1025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67" t="s">
        <v>968</v>
      </c>
      <c r="L50" s="267" t="s">
        <v>968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7" t="s">
        <v>968</v>
      </c>
      <c r="Y50" s="267" t="s">
        <v>968</v>
      </c>
      <c r="Z50" s="267" t="s">
        <v>968</v>
      </c>
      <c r="AA50" s="267" t="s">
        <v>968</v>
      </c>
      <c r="AB50" s="267" t="s">
        <v>968</v>
      </c>
      <c r="AC50" s="267" t="s">
        <v>968</v>
      </c>
      <c r="AD50" s="267" t="s">
        <v>968</v>
      </c>
      <c r="AE50" s="267" t="s">
        <v>968</v>
      </c>
      <c r="AF50" s="267" t="s">
        <v>968</v>
      </c>
      <c r="AG50" s="267" t="s">
        <v>968</v>
      </c>
      <c r="AH50" s="267" t="s">
        <v>968</v>
      </c>
      <c r="AI50" s="267" t="s">
        <v>968</v>
      </c>
      <c r="AJ50" s="267" t="s">
        <v>968</v>
      </c>
      <c r="AK50" s="267" t="s">
        <v>968</v>
      </c>
      <c r="AL50" s="267" t="s">
        <v>968</v>
      </c>
      <c r="AM50" s="267" t="s">
        <v>968</v>
      </c>
      <c r="AN50" s="267" t="s">
        <v>968</v>
      </c>
      <c r="AO50" s="267" t="s">
        <v>968</v>
      </c>
      <c r="AP50" s="267" t="s">
        <v>968</v>
      </c>
      <c r="AQ50" s="267" t="s">
        <v>968</v>
      </c>
      <c r="AR50" s="267" t="s">
        <v>968</v>
      </c>
      <c r="AS50" s="267" t="s">
        <v>968</v>
      </c>
      <c r="AT50" s="267" t="s">
        <v>968</v>
      </c>
      <c r="AU50" s="267" t="s">
        <v>968</v>
      </c>
      <c r="AV50" s="267" t="s">
        <v>968</v>
      </c>
      <c r="AW50" s="267" t="s">
        <v>968</v>
      </c>
      <c r="AX50" s="267" t="s">
        <v>968</v>
      </c>
      <c r="AY50" s="267" t="s">
        <v>968</v>
      </c>
      <c r="AZ50" s="267" t="s">
        <v>968</v>
      </c>
      <c r="BA50" s="267" t="s">
        <v>968</v>
      </c>
      <c r="BB50" s="267" t="s">
        <v>968</v>
      </c>
      <c r="BC50" s="267" t="s">
        <v>968</v>
      </c>
      <c r="BD50" s="267" t="s">
        <v>968</v>
      </c>
      <c r="BE50" s="267" t="s">
        <v>968</v>
      </c>
      <c r="BF50" s="267" t="s">
        <v>968</v>
      </c>
      <c r="BG50" s="267" t="s">
        <v>968</v>
      </c>
      <c r="BH50" s="263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</row>
    <row r="51" spans="1:87" ht="31.5" x14ac:dyDescent="0.25">
      <c r="A51" s="265" t="s">
        <v>1026</v>
      </c>
      <c r="B51" s="269" t="s">
        <v>1027</v>
      </c>
      <c r="C51" s="267" t="s">
        <v>1028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67" t="s">
        <v>968</v>
      </c>
      <c r="L51" s="267" t="s">
        <v>968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7" t="s">
        <v>968</v>
      </c>
      <c r="Y51" s="267" t="s">
        <v>968</v>
      </c>
      <c r="Z51" s="267" t="s">
        <v>968</v>
      </c>
      <c r="AA51" s="267" t="s">
        <v>968</v>
      </c>
      <c r="AB51" s="267" t="s">
        <v>968</v>
      </c>
      <c r="AC51" s="267" t="s">
        <v>968</v>
      </c>
      <c r="AD51" s="267" t="s">
        <v>968</v>
      </c>
      <c r="AE51" s="267" t="s">
        <v>968</v>
      </c>
      <c r="AF51" s="267" t="s">
        <v>968</v>
      </c>
      <c r="AG51" s="267" t="s">
        <v>968</v>
      </c>
      <c r="AH51" s="267" t="s">
        <v>968</v>
      </c>
      <c r="AI51" s="267" t="s">
        <v>968</v>
      </c>
      <c r="AJ51" s="267" t="s">
        <v>968</v>
      </c>
      <c r="AK51" s="267" t="s">
        <v>968</v>
      </c>
      <c r="AL51" s="267" t="s">
        <v>968</v>
      </c>
      <c r="AM51" s="267" t="s">
        <v>968</v>
      </c>
      <c r="AN51" s="267" t="s">
        <v>968</v>
      </c>
      <c r="AO51" s="267" t="s">
        <v>968</v>
      </c>
      <c r="AP51" s="267" t="s">
        <v>968</v>
      </c>
      <c r="AQ51" s="267" t="s">
        <v>968</v>
      </c>
      <c r="AR51" s="267" t="s">
        <v>968</v>
      </c>
      <c r="AS51" s="267" t="s">
        <v>968</v>
      </c>
      <c r="AT51" s="267" t="s">
        <v>968</v>
      </c>
      <c r="AU51" s="267" t="s">
        <v>968</v>
      </c>
      <c r="AV51" s="267" t="s">
        <v>968</v>
      </c>
      <c r="AW51" s="267" t="s">
        <v>968</v>
      </c>
      <c r="AX51" s="267" t="s">
        <v>968</v>
      </c>
      <c r="AY51" s="267" t="s">
        <v>968</v>
      </c>
      <c r="AZ51" s="267" t="s">
        <v>968</v>
      </c>
      <c r="BA51" s="267" t="s">
        <v>968</v>
      </c>
      <c r="BB51" s="267" t="s">
        <v>968</v>
      </c>
      <c r="BC51" s="267" t="s">
        <v>968</v>
      </c>
      <c r="BD51" s="267" t="s">
        <v>968</v>
      </c>
      <c r="BE51" s="267" t="s">
        <v>968</v>
      </c>
      <c r="BF51" s="267" t="s">
        <v>968</v>
      </c>
      <c r="BG51" s="267" t="s">
        <v>968</v>
      </c>
      <c r="BH51" s="263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</row>
    <row r="52" spans="1:87" ht="47.25" x14ac:dyDescent="0.25">
      <c r="A52" s="265" t="s">
        <v>1029</v>
      </c>
      <c r="B52" s="266" t="s">
        <v>1030</v>
      </c>
      <c r="C52" s="267" t="s">
        <v>1031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67" t="s">
        <v>968</v>
      </c>
      <c r="L52" s="267" t="s">
        <v>968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7" t="s">
        <v>968</v>
      </c>
      <c r="Y52" s="267" t="s">
        <v>968</v>
      </c>
      <c r="Z52" s="267" t="s">
        <v>968</v>
      </c>
      <c r="AA52" s="267" t="s">
        <v>968</v>
      </c>
      <c r="AB52" s="267" t="s">
        <v>968</v>
      </c>
      <c r="AC52" s="267" t="s">
        <v>968</v>
      </c>
      <c r="AD52" s="267" t="s">
        <v>968</v>
      </c>
      <c r="AE52" s="267" t="s">
        <v>968</v>
      </c>
      <c r="AF52" s="267" t="s">
        <v>968</v>
      </c>
      <c r="AG52" s="267" t="s">
        <v>968</v>
      </c>
      <c r="AH52" s="267" t="s">
        <v>968</v>
      </c>
      <c r="AI52" s="267" t="s">
        <v>968</v>
      </c>
      <c r="AJ52" s="267" t="s">
        <v>968</v>
      </c>
      <c r="AK52" s="267" t="s">
        <v>968</v>
      </c>
      <c r="AL52" s="267" t="s">
        <v>968</v>
      </c>
      <c r="AM52" s="267" t="s">
        <v>968</v>
      </c>
      <c r="AN52" s="267" t="s">
        <v>968</v>
      </c>
      <c r="AO52" s="267" t="s">
        <v>968</v>
      </c>
      <c r="AP52" s="267" t="s">
        <v>968</v>
      </c>
      <c r="AQ52" s="267" t="s">
        <v>968</v>
      </c>
      <c r="AR52" s="267" t="s">
        <v>968</v>
      </c>
      <c r="AS52" s="267" t="s">
        <v>968</v>
      </c>
      <c r="AT52" s="267" t="s">
        <v>968</v>
      </c>
      <c r="AU52" s="267" t="s">
        <v>968</v>
      </c>
      <c r="AV52" s="267" t="s">
        <v>968</v>
      </c>
      <c r="AW52" s="267" t="s">
        <v>968</v>
      </c>
      <c r="AX52" s="267" t="s">
        <v>968</v>
      </c>
      <c r="AY52" s="267" t="s">
        <v>968</v>
      </c>
      <c r="AZ52" s="267" t="s">
        <v>968</v>
      </c>
      <c r="BA52" s="267" t="s">
        <v>968</v>
      </c>
      <c r="BB52" s="267" t="s">
        <v>968</v>
      </c>
      <c r="BC52" s="267" t="s">
        <v>968</v>
      </c>
      <c r="BD52" s="267" t="s">
        <v>968</v>
      </c>
      <c r="BE52" s="267" t="s">
        <v>968</v>
      </c>
      <c r="BF52" s="267" t="s">
        <v>968</v>
      </c>
      <c r="BG52" s="267" t="s">
        <v>968</v>
      </c>
      <c r="BH52" s="263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</row>
    <row r="53" spans="1:87" ht="31.5" x14ac:dyDescent="0.25">
      <c r="A53" s="265" t="s">
        <v>1032</v>
      </c>
      <c r="B53" s="269" t="s">
        <v>1024</v>
      </c>
      <c r="C53" s="267" t="s">
        <v>1033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67" t="s">
        <v>968</v>
      </c>
      <c r="L53" s="267" t="s">
        <v>968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7" t="s">
        <v>968</v>
      </c>
      <c r="Y53" s="267" t="s">
        <v>968</v>
      </c>
      <c r="Z53" s="267" t="s">
        <v>968</v>
      </c>
      <c r="AA53" s="267" t="s">
        <v>968</v>
      </c>
      <c r="AB53" s="267" t="s">
        <v>968</v>
      </c>
      <c r="AC53" s="267" t="s">
        <v>968</v>
      </c>
      <c r="AD53" s="267" t="s">
        <v>968</v>
      </c>
      <c r="AE53" s="267" t="s">
        <v>968</v>
      </c>
      <c r="AF53" s="267" t="s">
        <v>968</v>
      </c>
      <c r="AG53" s="267" t="s">
        <v>968</v>
      </c>
      <c r="AH53" s="267" t="s">
        <v>968</v>
      </c>
      <c r="AI53" s="267" t="s">
        <v>968</v>
      </c>
      <c r="AJ53" s="267" t="s">
        <v>968</v>
      </c>
      <c r="AK53" s="267" t="s">
        <v>968</v>
      </c>
      <c r="AL53" s="267" t="s">
        <v>968</v>
      </c>
      <c r="AM53" s="267" t="s">
        <v>968</v>
      </c>
      <c r="AN53" s="267" t="s">
        <v>968</v>
      </c>
      <c r="AO53" s="267" t="s">
        <v>968</v>
      </c>
      <c r="AP53" s="267" t="s">
        <v>968</v>
      </c>
      <c r="AQ53" s="267" t="s">
        <v>968</v>
      </c>
      <c r="AR53" s="267" t="s">
        <v>968</v>
      </c>
      <c r="AS53" s="267" t="s">
        <v>968</v>
      </c>
      <c r="AT53" s="267" t="s">
        <v>968</v>
      </c>
      <c r="AU53" s="267" t="s">
        <v>968</v>
      </c>
      <c r="AV53" s="267" t="s">
        <v>968</v>
      </c>
      <c r="AW53" s="267" t="s">
        <v>968</v>
      </c>
      <c r="AX53" s="267" t="s">
        <v>968</v>
      </c>
      <c r="AY53" s="267" t="s">
        <v>968</v>
      </c>
      <c r="AZ53" s="267" t="s">
        <v>968</v>
      </c>
      <c r="BA53" s="267" t="s">
        <v>968</v>
      </c>
      <c r="BB53" s="267" t="s">
        <v>968</v>
      </c>
      <c r="BC53" s="267" t="s">
        <v>968</v>
      </c>
      <c r="BD53" s="267" t="s">
        <v>968</v>
      </c>
      <c r="BE53" s="267" t="s">
        <v>968</v>
      </c>
      <c r="BF53" s="267" t="s">
        <v>968</v>
      </c>
      <c r="BG53" s="267" t="s">
        <v>968</v>
      </c>
      <c r="BH53" s="263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</row>
    <row r="54" spans="1:87" ht="31.5" x14ac:dyDescent="0.25">
      <c r="A54" s="265" t="s">
        <v>1034</v>
      </c>
      <c r="B54" s="269" t="s">
        <v>1027</v>
      </c>
      <c r="C54" s="267" t="s">
        <v>1035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67" t="s">
        <v>968</v>
      </c>
      <c r="L54" s="267" t="s">
        <v>968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7" t="s">
        <v>968</v>
      </c>
      <c r="Y54" s="267" t="s">
        <v>968</v>
      </c>
      <c r="Z54" s="267" t="s">
        <v>968</v>
      </c>
      <c r="AA54" s="267" t="s">
        <v>968</v>
      </c>
      <c r="AB54" s="267" t="s">
        <v>968</v>
      </c>
      <c r="AC54" s="267" t="s">
        <v>968</v>
      </c>
      <c r="AD54" s="267" t="s">
        <v>968</v>
      </c>
      <c r="AE54" s="267" t="s">
        <v>968</v>
      </c>
      <c r="AF54" s="267" t="s">
        <v>968</v>
      </c>
      <c r="AG54" s="267" t="s">
        <v>968</v>
      </c>
      <c r="AH54" s="267" t="s">
        <v>968</v>
      </c>
      <c r="AI54" s="267" t="s">
        <v>968</v>
      </c>
      <c r="AJ54" s="267" t="s">
        <v>968</v>
      </c>
      <c r="AK54" s="267" t="s">
        <v>968</v>
      </c>
      <c r="AL54" s="267" t="s">
        <v>968</v>
      </c>
      <c r="AM54" s="267" t="s">
        <v>968</v>
      </c>
      <c r="AN54" s="267" t="s">
        <v>968</v>
      </c>
      <c r="AO54" s="267" t="s">
        <v>968</v>
      </c>
      <c r="AP54" s="267" t="s">
        <v>968</v>
      </c>
      <c r="AQ54" s="267" t="s">
        <v>968</v>
      </c>
      <c r="AR54" s="267" t="s">
        <v>968</v>
      </c>
      <c r="AS54" s="267" t="s">
        <v>968</v>
      </c>
      <c r="AT54" s="267" t="s">
        <v>968</v>
      </c>
      <c r="AU54" s="267" t="s">
        <v>968</v>
      </c>
      <c r="AV54" s="267" t="s">
        <v>968</v>
      </c>
      <c r="AW54" s="267" t="s">
        <v>968</v>
      </c>
      <c r="AX54" s="267" t="s">
        <v>968</v>
      </c>
      <c r="AY54" s="267" t="s">
        <v>968</v>
      </c>
      <c r="AZ54" s="267" t="s">
        <v>968</v>
      </c>
      <c r="BA54" s="267" t="s">
        <v>968</v>
      </c>
      <c r="BB54" s="267" t="s">
        <v>968</v>
      </c>
      <c r="BC54" s="267" t="s">
        <v>968</v>
      </c>
      <c r="BD54" s="267" t="s">
        <v>968</v>
      </c>
      <c r="BE54" s="267" t="s">
        <v>968</v>
      </c>
      <c r="BF54" s="267" t="s">
        <v>968</v>
      </c>
      <c r="BG54" s="267" t="s">
        <v>968</v>
      </c>
      <c r="BH54" s="263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</row>
    <row r="55" spans="1:87" ht="47.25" x14ac:dyDescent="0.25">
      <c r="A55" s="265" t="s">
        <v>1036</v>
      </c>
      <c r="B55" s="266" t="s">
        <v>1037</v>
      </c>
      <c r="C55" s="267" t="s">
        <v>1038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67" t="s">
        <v>968</v>
      </c>
      <c r="L55" s="267" t="s">
        <v>968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7" t="s">
        <v>968</v>
      </c>
      <c r="Y55" s="267" t="s">
        <v>968</v>
      </c>
      <c r="Z55" s="267" t="s">
        <v>968</v>
      </c>
      <c r="AA55" s="267" t="s">
        <v>968</v>
      </c>
      <c r="AB55" s="267" t="s">
        <v>968</v>
      </c>
      <c r="AC55" s="267" t="s">
        <v>968</v>
      </c>
      <c r="AD55" s="267" t="s">
        <v>968</v>
      </c>
      <c r="AE55" s="267" t="s">
        <v>968</v>
      </c>
      <c r="AF55" s="267" t="s">
        <v>968</v>
      </c>
      <c r="AG55" s="267" t="s">
        <v>968</v>
      </c>
      <c r="AH55" s="267" t="s">
        <v>968</v>
      </c>
      <c r="AI55" s="267" t="s">
        <v>968</v>
      </c>
      <c r="AJ55" s="267" t="s">
        <v>968</v>
      </c>
      <c r="AK55" s="267" t="s">
        <v>968</v>
      </c>
      <c r="AL55" s="267" t="s">
        <v>968</v>
      </c>
      <c r="AM55" s="267" t="s">
        <v>968</v>
      </c>
      <c r="AN55" s="267" t="s">
        <v>968</v>
      </c>
      <c r="AO55" s="267" t="s">
        <v>968</v>
      </c>
      <c r="AP55" s="267" t="s">
        <v>968</v>
      </c>
      <c r="AQ55" s="267" t="s">
        <v>968</v>
      </c>
      <c r="AR55" s="267" t="s">
        <v>968</v>
      </c>
      <c r="AS55" s="267" t="s">
        <v>968</v>
      </c>
      <c r="AT55" s="267" t="s">
        <v>968</v>
      </c>
      <c r="AU55" s="267" t="s">
        <v>968</v>
      </c>
      <c r="AV55" s="267" t="s">
        <v>968</v>
      </c>
      <c r="AW55" s="267" t="s">
        <v>968</v>
      </c>
      <c r="AX55" s="267" t="s">
        <v>968</v>
      </c>
      <c r="AY55" s="267" t="s">
        <v>968</v>
      </c>
      <c r="AZ55" s="267" t="s">
        <v>968</v>
      </c>
      <c r="BA55" s="267" t="s">
        <v>968</v>
      </c>
      <c r="BB55" s="267" t="s">
        <v>968</v>
      </c>
      <c r="BC55" s="267" t="s">
        <v>968</v>
      </c>
      <c r="BD55" s="267" t="s">
        <v>968</v>
      </c>
      <c r="BE55" s="267" t="s">
        <v>968</v>
      </c>
      <c r="BF55" s="267" t="s">
        <v>968</v>
      </c>
      <c r="BG55" s="267" t="s">
        <v>968</v>
      </c>
      <c r="BH55" s="263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</row>
    <row r="56" spans="1:87" ht="31.5" x14ac:dyDescent="0.25">
      <c r="A56" s="265" t="s">
        <v>1039</v>
      </c>
      <c r="B56" s="269" t="s">
        <v>1024</v>
      </c>
      <c r="C56" s="267" t="s">
        <v>1040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67" t="s">
        <v>968</v>
      </c>
      <c r="L56" s="267" t="s">
        <v>968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7" t="s">
        <v>968</v>
      </c>
      <c r="Y56" s="267" t="s">
        <v>968</v>
      </c>
      <c r="Z56" s="267" t="s">
        <v>968</v>
      </c>
      <c r="AA56" s="267" t="s">
        <v>968</v>
      </c>
      <c r="AB56" s="267" t="s">
        <v>968</v>
      </c>
      <c r="AC56" s="267" t="s">
        <v>968</v>
      </c>
      <c r="AD56" s="267" t="s">
        <v>968</v>
      </c>
      <c r="AE56" s="267" t="s">
        <v>968</v>
      </c>
      <c r="AF56" s="267" t="s">
        <v>968</v>
      </c>
      <c r="AG56" s="267" t="s">
        <v>968</v>
      </c>
      <c r="AH56" s="267" t="s">
        <v>968</v>
      </c>
      <c r="AI56" s="267" t="s">
        <v>968</v>
      </c>
      <c r="AJ56" s="267" t="s">
        <v>968</v>
      </c>
      <c r="AK56" s="267" t="s">
        <v>968</v>
      </c>
      <c r="AL56" s="267" t="s">
        <v>968</v>
      </c>
      <c r="AM56" s="267" t="s">
        <v>968</v>
      </c>
      <c r="AN56" s="267" t="s">
        <v>968</v>
      </c>
      <c r="AO56" s="267" t="s">
        <v>968</v>
      </c>
      <c r="AP56" s="267" t="s">
        <v>968</v>
      </c>
      <c r="AQ56" s="267" t="s">
        <v>968</v>
      </c>
      <c r="AR56" s="267" t="s">
        <v>968</v>
      </c>
      <c r="AS56" s="267" t="s">
        <v>968</v>
      </c>
      <c r="AT56" s="267" t="s">
        <v>968</v>
      </c>
      <c r="AU56" s="267" t="s">
        <v>968</v>
      </c>
      <c r="AV56" s="267" t="s">
        <v>968</v>
      </c>
      <c r="AW56" s="267" t="s">
        <v>968</v>
      </c>
      <c r="AX56" s="267" t="s">
        <v>968</v>
      </c>
      <c r="AY56" s="267" t="s">
        <v>968</v>
      </c>
      <c r="AZ56" s="267" t="s">
        <v>968</v>
      </c>
      <c r="BA56" s="267" t="s">
        <v>968</v>
      </c>
      <c r="BB56" s="267" t="s">
        <v>968</v>
      </c>
      <c r="BC56" s="267" t="s">
        <v>968</v>
      </c>
      <c r="BD56" s="267" t="s">
        <v>968</v>
      </c>
      <c r="BE56" s="267" t="s">
        <v>968</v>
      </c>
      <c r="BF56" s="267" t="s">
        <v>968</v>
      </c>
      <c r="BG56" s="267" t="s">
        <v>968</v>
      </c>
      <c r="BH56" s="263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</row>
    <row r="57" spans="1:87" ht="31.5" x14ac:dyDescent="0.25">
      <c r="A57" s="265" t="s">
        <v>1041</v>
      </c>
      <c r="B57" s="269" t="s">
        <v>1027</v>
      </c>
      <c r="C57" s="267" t="s">
        <v>1042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67" t="s">
        <v>968</v>
      </c>
      <c r="L57" s="267" t="s">
        <v>968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7" t="s">
        <v>968</v>
      </c>
      <c r="Y57" s="267" t="s">
        <v>968</v>
      </c>
      <c r="Z57" s="267" t="s">
        <v>968</v>
      </c>
      <c r="AA57" s="267" t="s">
        <v>968</v>
      </c>
      <c r="AB57" s="267" t="s">
        <v>968</v>
      </c>
      <c r="AC57" s="267" t="s">
        <v>968</v>
      </c>
      <c r="AD57" s="267" t="s">
        <v>968</v>
      </c>
      <c r="AE57" s="267" t="s">
        <v>968</v>
      </c>
      <c r="AF57" s="267" t="s">
        <v>968</v>
      </c>
      <c r="AG57" s="267" t="s">
        <v>968</v>
      </c>
      <c r="AH57" s="267" t="s">
        <v>968</v>
      </c>
      <c r="AI57" s="267" t="s">
        <v>968</v>
      </c>
      <c r="AJ57" s="267" t="s">
        <v>968</v>
      </c>
      <c r="AK57" s="267" t="s">
        <v>968</v>
      </c>
      <c r="AL57" s="267" t="s">
        <v>968</v>
      </c>
      <c r="AM57" s="267" t="s">
        <v>968</v>
      </c>
      <c r="AN57" s="267" t="s">
        <v>968</v>
      </c>
      <c r="AO57" s="267" t="s">
        <v>968</v>
      </c>
      <c r="AP57" s="267" t="s">
        <v>968</v>
      </c>
      <c r="AQ57" s="267" t="s">
        <v>968</v>
      </c>
      <c r="AR57" s="267" t="s">
        <v>968</v>
      </c>
      <c r="AS57" s="267" t="s">
        <v>968</v>
      </c>
      <c r="AT57" s="267" t="s">
        <v>968</v>
      </c>
      <c r="AU57" s="267" t="s">
        <v>968</v>
      </c>
      <c r="AV57" s="267" t="s">
        <v>968</v>
      </c>
      <c r="AW57" s="267" t="s">
        <v>968</v>
      </c>
      <c r="AX57" s="267" t="s">
        <v>968</v>
      </c>
      <c r="AY57" s="267" t="s">
        <v>968</v>
      </c>
      <c r="AZ57" s="267" t="s">
        <v>968</v>
      </c>
      <c r="BA57" s="267" t="s">
        <v>968</v>
      </c>
      <c r="BB57" s="267" t="s">
        <v>968</v>
      </c>
      <c r="BC57" s="267" t="s">
        <v>968</v>
      </c>
      <c r="BD57" s="267" t="s">
        <v>968</v>
      </c>
      <c r="BE57" s="267" t="s">
        <v>968</v>
      </c>
      <c r="BF57" s="267" t="s">
        <v>968</v>
      </c>
      <c r="BG57" s="267" t="s">
        <v>968</v>
      </c>
      <c r="BH57" s="263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</row>
    <row r="58" spans="1:87" ht="47.25" x14ac:dyDescent="0.25">
      <c r="A58" s="265" t="s">
        <v>1043</v>
      </c>
      <c r="B58" s="266" t="s">
        <v>1044</v>
      </c>
      <c r="C58" s="267" t="s">
        <v>1045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67" t="s">
        <v>968</v>
      </c>
      <c r="L58" s="267" t="s">
        <v>968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7" t="s">
        <v>968</v>
      </c>
      <c r="Y58" s="267" t="s">
        <v>968</v>
      </c>
      <c r="Z58" s="267" t="s">
        <v>968</v>
      </c>
      <c r="AA58" s="267" t="s">
        <v>968</v>
      </c>
      <c r="AB58" s="267" t="s">
        <v>968</v>
      </c>
      <c r="AC58" s="267" t="s">
        <v>968</v>
      </c>
      <c r="AD58" s="267" t="s">
        <v>968</v>
      </c>
      <c r="AE58" s="267" t="s">
        <v>968</v>
      </c>
      <c r="AF58" s="267" t="s">
        <v>968</v>
      </c>
      <c r="AG58" s="267" t="s">
        <v>968</v>
      </c>
      <c r="AH58" s="267" t="s">
        <v>968</v>
      </c>
      <c r="AI58" s="267" t="s">
        <v>968</v>
      </c>
      <c r="AJ58" s="267" t="s">
        <v>968</v>
      </c>
      <c r="AK58" s="267" t="s">
        <v>968</v>
      </c>
      <c r="AL58" s="267" t="s">
        <v>968</v>
      </c>
      <c r="AM58" s="267" t="s">
        <v>968</v>
      </c>
      <c r="AN58" s="267" t="s">
        <v>968</v>
      </c>
      <c r="AO58" s="267" t="s">
        <v>968</v>
      </c>
      <c r="AP58" s="267" t="s">
        <v>968</v>
      </c>
      <c r="AQ58" s="267" t="s">
        <v>968</v>
      </c>
      <c r="AR58" s="267" t="s">
        <v>968</v>
      </c>
      <c r="AS58" s="267" t="s">
        <v>968</v>
      </c>
      <c r="AT58" s="267" t="s">
        <v>968</v>
      </c>
      <c r="AU58" s="267" t="s">
        <v>968</v>
      </c>
      <c r="AV58" s="267" t="s">
        <v>968</v>
      </c>
      <c r="AW58" s="267" t="s">
        <v>968</v>
      </c>
      <c r="AX58" s="267" t="s">
        <v>968</v>
      </c>
      <c r="AY58" s="267" t="s">
        <v>968</v>
      </c>
      <c r="AZ58" s="267" t="s">
        <v>968</v>
      </c>
      <c r="BA58" s="267" t="s">
        <v>968</v>
      </c>
      <c r="BB58" s="267" t="s">
        <v>968</v>
      </c>
      <c r="BC58" s="267" t="s">
        <v>968</v>
      </c>
      <c r="BD58" s="267" t="s">
        <v>968</v>
      </c>
      <c r="BE58" s="267" t="s">
        <v>968</v>
      </c>
      <c r="BF58" s="267" t="s">
        <v>968</v>
      </c>
      <c r="BG58" s="267" t="s">
        <v>968</v>
      </c>
      <c r="BH58" s="263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</row>
    <row r="59" spans="1:87" ht="31.5" x14ac:dyDescent="0.25">
      <c r="A59" s="265" t="s">
        <v>1046</v>
      </c>
      <c r="B59" s="269" t="s">
        <v>1024</v>
      </c>
      <c r="C59" s="267" t="s">
        <v>1047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67" t="s">
        <v>968</v>
      </c>
      <c r="L59" s="267" t="s">
        <v>968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7" t="s">
        <v>968</v>
      </c>
      <c r="Y59" s="267" t="s">
        <v>968</v>
      </c>
      <c r="Z59" s="267" t="s">
        <v>968</v>
      </c>
      <c r="AA59" s="267" t="s">
        <v>968</v>
      </c>
      <c r="AB59" s="267" t="s">
        <v>968</v>
      </c>
      <c r="AC59" s="267" t="s">
        <v>968</v>
      </c>
      <c r="AD59" s="267" t="s">
        <v>968</v>
      </c>
      <c r="AE59" s="267" t="s">
        <v>968</v>
      </c>
      <c r="AF59" s="267" t="s">
        <v>968</v>
      </c>
      <c r="AG59" s="267" t="s">
        <v>968</v>
      </c>
      <c r="AH59" s="267" t="s">
        <v>968</v>
      </c>
      <c r="AI59" s="267" t="s">
        <v>968</v>
      </c>
      <c r="AJ59" s="267" t="s">
        <v>968</v>
      </c>
      <c r="AK59" s="267" t="s">
        <v>968</v>
      </c>
      <c r="AL59" s="267" t="s">
        <v>968</v>
      </c>
      <c r="AM59" s="267" t="s">
        <v>968</v>
      </c>
      <c r="AN59" s="267" t="s">
        <v>968</v>
      </c>
      <c r="AO59" s="267" t="s">
        <v>968</v>
      </c>
      <c r="AP59" s="267" t="s">
        <v>968</v>
      </c>
      <c r="AQ59" s="267" t="s">
        <v>968</v>
      </c>
      <c r="AR59" s="267" t="s">
        <v>968</v>
      </c>
      <c r="AS59" s="267" t="s">
        <v>968</v>
      </c>
      <c r="AT59" s="267" t="s">
        <v>968</v>
      </c>
      <c r="AU59" s="267" t="s">
        <v>968</v>
      </c>
      <c r="AV59" s="267" t="s">
        <v>968</v>
      </c>
      <c r="AW59" s="267" t="s">
        <v>968</v>
      </c>
      <c r="AX59" s="267" t="s">
        <v>968</v>
      </c>
      <c r="AY59" s="267" t="s">
        <v>968</v>
      </c>
      <c r="AZ59" s="267" t="s">
        <v>968</v>
      </c>
      <c r="BA59" s="267" t="s">
        <v>968</v>
      </c>
      <c r="BB59" s="267" t="s">
        <v>968</v>
      </c>
      <c r="BC59" s="267" t="s">
        <v>968</v>
      </c>
      <c r="BD59" s="267" t="s">
        <v>968</v>
      </c>
      <c r="BE59" s="267" t="s">
        <v>968</v>
      </c>
      <c r="BF59" s="267" t="s">
        <v>968</v>
      </c>
      <c r="BG59" s="267" t="s">
        <v>968</v>
      </c>
      <c r="BH59" s="263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</row>
    <row r="60" spans="1:87" ht="31.5" x14ac:dyDescent="0.25">
      <c r="A60" s="265" t="s">
        <v>1048</v>
      </c>
      <c r="B60" s="269" t="s">
        <v>1027</v>
      </c>
      <c r="C60" s="267" t="s">
        <v>1049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67" t="s">
        <v>968</v>
      </c>
      <c r="L60" s="267" t="s">
        <v>968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7" t="s">
        <v>968</v>
      </c>
      <c r="Y60" s="267" t="s">
        <v>968</v>
      </c>
      <c r="Z60" s="267" t="s">
        <v>968</v>
      </c>
      <c r="AA60" s="267" t="s">
        <v>968</v>
      </c>
      <c r="AB60" s="267" t="s">
        <v>968</v>
      </c>
      <c r="AC60" s="267" t="s">
        <v>968</v>
      </c>
      <c r="AD60" s="267" t="s">
        <v>968</v>
      </c>
      <c r="AE60" s="267" t="s">
        <v>968</v>
      </c>
      <c r="AF60" s="267" t="s">
        <v>968</v>
      </c>
      <c r="AG60" s="267" t="s">
        <v>968</v>
      </c>
      <c r="AH60" s="267" t="s">
        <v>968</v>
      </c>
      <c r="AI60" s="267" t="s">
        <v>968</v>
      </c>
      <c r="AJ60" s="267" t="s">
        <v>968</v>
      </c>
      <c r="AK60" s="267" t="s">
        <v>968</v>
      </c>
      <c r="AL60" s="267" t="s">
        <v>968</v>
      </c>
      <c r="AM60" s="267" t="s">
        <v>968</v>
      </c>
      <c r="AN60" s="267" t="s">
        <v>968</v>
      </c>
      <c r="AO60" s="267" t="s">
        <v>968</v>
      </c>
      <c r="AP60" s="267" t="s">
        <v>968</v>
      </c>
      <c r="AQ60" s="267" t="s">
        <v>968</v>
      </c>
      <c r="AR60" s="267" t="s">
        <v>968</v>
      </c>
      <c r="AS60" s="267" t="s">
        <v>968</v>
      </c>
      <c r="AT60" s="267" t="s">
        <v>968</v>
      </c>
      <c r="AU60" s="267" t="s">
        <v>968</v>
      </c>
      <c r="AV60" s="267" t="s">
        <v>968</v>
      </c>
      <c r="AW60" s="267" t="s">
        <v>968</v>
      </c>
      <c r="AX60" s="267" t="s">
        <v>968</v>
      </c>
      <c r="AY60" s="267" t="s">
        <v>968</v>
      </c>
      <c r="AZ60" s="267" t="s">
        <v>968</v>
      </c>
      <c r="BA60" s="267" t="s">
        <v>968</v>
      </c>
      <c r="BB60" s="267" t="s">
        <v>968</v>
      </c>
      <c r="BC60" s="267" t="s">
        <v>968</v>
      </c>
      <c r="BD60" s="267" t="s">
        <v>968</v>
      </c>
      <c r="BE60" s="267" t="s">
        <v>968</v>
      </c>
      <c r="BF60" s="267" t="s">
        <v>968</v>
      </c>
      <c r="BG60" s="267" t="s">
        <v>968</v>
      </c>
      <c r="BH60" s="263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</row>
    <row r="61" spans="1:87" ht="63" x14ac:dyDescent="0.25">
      <c r="A61" s="265" t="s">
        <v>1050</v>
      </c>
      <c r="B61" s="266" t="s">
        <v>1051</v>
      </c>
      <c r="C61" s="267" t="s">
        <v>1052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67" t="s">
        <v>968</v>
      </c>
      <c r="L61" s="267" t="s">
        <v>968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7" t="s">
        <v>968</v>
      </c>
      <c r="Y61" s="267" t="s">
        <v>968</v>
      </c>
      <c r="Z61" s="267" t="s">
        <v>968</v>
      </c>
      <c r="AA61" s="267" t="s">
        <v>968</v>
      </c>
      <c r="AB61" s="267" t="s">
        <v>968</v>
      </c>
      <c r="AC61" s="267" t="s">
        <v>968</v>
      </c>
      <c r="AD61" s="267" t="s">
        <v>968</v>
      </c>
      <c r="AE61" s="267" t="s">
        <v>968</v>
      </c>
      <c r="AF61" s="267" t="s">
        <v>968</v>
      </c>
      <c r="AG61" s="267" t="s">
        <v>968</v>
      </c>
      <c r="AH61" s="267" t="s">
        <v>968</v>
      </c>
      <c r="AI61" s="267" t="s">
        <v>968</v>
      </c>
      <c r="AJ61" s="267" t="s">
        <v>968</v>
      </c>
      <c r="AK61" s="267" t="s">
        <v>968</v>
      </c>
      <c r="AL61" s="267" t="s">
        <v>968</v>
      </c>
      <c r="AM61" s="267" t="s">
        <v>968</v>
      </c>
      <c r="AN61" s="267" t="s">
        <v>968</v>
      </c>
      <c r="AO61" s="267" t="s">
        <v>968</v>
      </c>
      <c r="AP61" s="267" t="s">
        <v>968</v>
      </c>
      <c r="AQ61" s="267" t="s">
        <v>968</v>
      </c>
      <c r="AR61" s="267" t="s">
        <v>968</v>
      </c>
      <c r="AS61" s="267" t="s">
        <v>968</v>
      </c>
      <c r="AT61" s="267" t="s">
        <v>968</v>
      </c>
      <c r="AU61" s="267" t="s">
        <v>968</v>
      </c>
      <c r="AV61" s="267" t="s">
        <v>968</v>
      </c>
      <c r="AW61" s="267" t="s">
        <v>968</v>
      </c>
      <c r="AX61" s="267" t="s">
        <v>968</v>
      </c>
      <c r="AY61" s="267" t="s">
        <v>968</v>
      </c>
      <c r="AZ61" s="267" t="s">
        <v>968</v>
      </c>
      <c r="BA61" s="267" t="s">
        <v>968</v>
      </c>
      <c r="BB61" s="267" t="s">
        <v>968</v>
      </c>
      <c r="BC61" s="267" t="s">
        <v>968</v>
      </c>
      <c r="BD61" s="267" t="s">
        <v>968</v>
      </c>
      <c r="BE61" s="267" t="s">
        <v>968</v>
      </c>
      <c r="BF61" s="267" t="s">
        <v>968</v>
      </c>
      <c r="BG61" s="267" t="s">
        <v>968</v>
      </c>
      <c r="BH61" s="263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</row>
    <row r="62" spans="1:87" ht="31.5" x14ac:dyDescent="0.25">
      <c r="A62" s="265" t="s">
        <v>1053</v>
      </c>
      <c r="B62" s="269" t="s">
        <v>1024</v>
      </c>
      <c r="C62" s="267" t="s">
        <v>1054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67" t="s">
        <v>968</v>
      </c>
      <c r="L62" s="267" t="s">
        <v>968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7" t="s">
        <v>968</v>
      </c>
      <c r="Y62" s="267" t="s">
        <v>968</v>
      </c>
      <c r="Z62" s="267" t="s">
        <v>968</v>
      </c>
      <c r="AA62" s="267" t="s">
        <v>968</v>
      </c>
      <c r="AB62" s="267" t="s">
        <v>968</v>
      </c>
      <c r="AC62" s="267" t="s">
        <v>968</v>
      </c>
      <c r="AD62" s="267" t="s">
        <v>968</v>
      </c>
      <c r="AE62" s="267" t="s">
        <v>968</v>
      </c>
      <c r="AF62" s="267" t="s">
        <v>968</v>
      </c>
      <c r="AG62" s="267" t="s">
        <v>968</v>
      </c>
      <c r="AH62" s="267" t="s">
        <v>968</v>
      </c>
      <c r="AI62" s="267" t="s">
        <v>968</v>
      </c>
      <c r="AJ62" s="267" t="s">
        <v>968</v>
      </c>
      <c r="AK62" s="267" t="s">
        <v>968</v>
      </c>
      <c r="AL62" s="267" t="s">
        <v>968</v>
      </c>
      <c r="AM62" s="267" t="s">
        <v>968</v>
      </c>
      <c r="AN62" s="267" t="s">
        <v>968</v>
      </c>
      <c r="AO62" s="267" t="s">
        <v>968</v>
      </c>
      <c r="AP62" s="267" t="s">
        <v>968</v>
      </c>
      <c r="AQ62" s="267" t="s">
        <v>968</v>
      </c>
      <c r="AR62" s="267" t="s">
        <v>968</v>
      </c>
      <c r="AS62" s="267" t="s">
        <v>968</v>
      </c>
      <c r="AT62" s="267" t="s">
        <v>968</v>
      </c>
      <c r="AU62" s="267" t="s">
        <v>968</v>
      </c>
      <c r="AV62" s="267" t="s">
        <v>968</v>
      </c>
      <c r="AW62" s="267" t="s">
        <v>968</v>
      </c>
      <c r="AX62" s="267" t="s">
        <v>968</v>
      </c>
      <c r="AY62" s="267" t="s">
        <v>968</v>
      </c>
      <c r="AZ62" s="267" t="s">
        <v>968</v>
      </c>
      <c r="BA62" s="267" t="s">
        <v>968</v>
      </c>
      <c r="BB62" s="267" t="s">
        <v>968</v>
      </c>
      <c r="BC62" s="267" t="s">
        <v>968</v>
      </c>
      <c r="BD62" s="267" t="s">
        <v>968</v>
      </c>
      <c r="BE62" s="267" t="s">
        <v>968</v>
      </c>
      <c r="BF62" s="267" t="s">
        <v>968</v>
      </c>
      <c r="BG62" s="267" t="s">
        <v>968</v>
      </c>
      <c r="BH62" s="263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</row>
    <row r="63" spans="1:87" ht="31.5" x14ac:dyDescent="0.25">
      <c r="A63" s="265" t="s">
        <v>1055</v>
      </c>
      <c r="B63" s="269" t="s">
        <v>1027</v>
      </c>
      <c r="C63" s="267" t="s">
        <v>1056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67" t="s">
        <v>968</v>
      </c>
      <c r="L63" s="267" t="s">
        <v>968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7" t="s">
        <v>968</v>
      </c>
      <c r="Y63" s="267" t="s">
        <v>968</v>
      </c>
      <c r="Z63" s="267" t="s">
        <v>968</v>
      </c>
      <c r="AA63" s="267" t="s">
        <v>968</v>
      </c>
      <c r="AB63" s="267" t="s">
        <v>968</v>
      </c>
      <c r="AC63" s="267" t="s">
        <v>968</v>
      </c>
      <c r="AD63" s="267" t="s">
        <v>968</v>
      </c>
      <c r="AE63" s="267" t="s">
        <v>968</v>
      </c>
      <c r="AF63" s="267" t="s">
        <v>968</v>
      </c>
      <c r="AG63" s="267" t="s">
        <v>968</v>
      </c>
      <c r="AH63" s="267" t="s">
        <v>968</v>
      </c>
      <c r="AI63" s="267" t="s">
        <v>968</v>
      </c>
      <c r="AJ63" s="267" t="s">
        <v>968</v>
      </c>
      <c r="AK63" s="267" t="s">
        <v>968</v>
      </c>
      <c r="AL63" s="267" t="s">
        <v>968</v>
      </c>
      <c r="AM63" s="267" t="s">
        <v>968</v>
      </c>
      <c r="AN63" s="267" t="s">
        <v>968</v>
      </c>
      <c r="AO63" s="267" t="s">
        <v>968</v>
      </c>
      <c r="AP63" s="267" t="s">
        <v>968</v>
      </c>
      <c r="AQ63" s="267" t="s">
        <v>968</v>
      </c>
      <c r="AR63" s="267" t="s">
        <v>968</v>
      </c>
      <c r="AS63" s="267" t="s">
        <v>968</v>
      </c>
      <c r="AT63" s="267" t="s">
        <v>968</v>
      </c>
      <c r="AU63" s="267" t="s">
        <v>968</v>
      </c>
      <c r="AV63" s="267" t="s">
        <v>968</v>
      </c>
      <c r="AW63" s="267" t="s">
        <v>968</v>
      </c>
      <c r="AX63" s="267" t="s">
        <v>968</v>
      </c>
      <c r="AY63" s="267" t="s">
        <v>968</v>
      </c>
      <c r="AZ63" s="267" t="s">
        <v>968</v>
      </c>
      <c r="BA63" s="267" t="s">
        <v>968</v>
      </c>
      <c r="BB63" s="267" t="s">
        <v>968</v>
      </c>
      <c r="BC63" s="267" t="s">
        <v>968</v>
      </c>
      <c r="BD63" s="267" t="s">
        <v>968</v>
      </c>
      <c r="BE63" s="267" t="s">
        <v>968</v>
      </c>
      <c r="BF63" s="267" t="s">
        <v>968</v>
      </c>
      <c r="BG63" s="267" t="s">
        <v>968</v>
      </c>
      <c r="BH63" s="263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</row>
    <row r="64" spans="1:87" ht="47.25" x14ac:dyDescent="0.25">
      <c r="A64" s="265" t="s">
        <v>1057</v>
      </c>
      <c r="B64" s="266" t="s">
        <v>1058</v>
      </c>
      <c r="C64" s="267" t="s">
        <v>1059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67" t="s">
        <v>968</v>
      </c>
      <c r="L64" s="267" t="s">
        <v>968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7" t="s">
        <v>968</v>
      </c>
      <c r="Y64" s="267" t="s">
        <v>968</v>
      </c>
      <c r="Z64" s="267" t="s">
        <v>968</v>
      </c>
      <c r="AA64" s="267" t="s">
        <v>968</v>
      </c>
      <c r="AB64" s="267" t="s">
        <v>968</v>
      </c>
      <c r="AC64" s="267" t="s">
        <v>968</v>
      </c>
      <c r="AD64" s="267" t="s">
        <v>968</v>
      </c>
      <c r="AE64" s="267" t="s">
        <v>968</v>
      </c>
      <c r="AF64" s="267" t="s">
        <v>968</v>
      </c>
      <c r="AG64" s="267" t="s">
        <v>968</v>
      </c>
      <c r="AH64" s="267" t="s">
        <v>968</v>
      </c>
      <c r="AI64" s="267" t="s">
        <v>968</v>
      </c>
      <c r="AJ64" s="267" t="s">
        <v>968</v>
      </c>
      <c r="AK64" s="267" t="s">
        <v>968</v>
      </c>
      <c r="AL64" s="267" t="s">
        <v>968</v>
      </c>
      <c r="AM64" s="267" t="s">
        <v>968</v>
      </c>
      <c r="AN64" s="267" t="s">
        <v>968</v>
      </c>
      <c r="AO64" s="267" t="s">
        <v>968</v>
      </c>
      <c r="AP64" s="267" t="s">
        <v>968</v>
      </c>
      <c r="AQ64" s="267" t="s">
        <v>968</v>
      </c>
      <c r="AR64" s="267" t="s">
        <v>968</v>
      </c>
      <c r="AS64" s="267" t="s">
        <v>968</v>
      </c>
      <c r="AT64" s="267" t="s">
        <v>968</v>
      </c>
      <c r="AU64" s="267" t="s">
        <v>968</v>
      </c>
      <c r="AV64" s="267" t="s">
        <v>968</v>
      </c>
      <c r="AW64" s="267" t="s">
        <v>968</v>
      </c>
      <c r="AX64" s="267" t="s">
        <v>968</v>
      </c>
      <c r="AY64" s="267" t="s">
        <v>968</v>
      </c>
      <c r="AZ64" s="267" t="s">
        <v>968</v>
      </c>
      <c r="BA64" s="267" t="s">
        <v>968</v>
      </c>
      <c r="BB64" s="267" t="s">
        <v>968</v>
      </c>
      <c r="BC64" s="267" t="s">
        <v>968</v>
      </c>
      <c r="BD64" s="267" t="s">
        <v>968</v>
      </c>
      <c r="BE64" s="267" t="s">
        <v>968</v>
      </c>
      <c r="BF64" s="267" t="s">
        <v>968</v>
      </c>
      <c r="BG64" s="267" t="s">
        <v>968</v>
      </c>
      <c r="BH64" s="263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</row>
    <row r="65" spans="1:87" ht="31.5" x14ac:dyDescent="0.25">
      <c r="A65" s="265" t="s">
        <v>1060</v>
      </c>
      <c r="B65" s="269" t="s">
        <v>1024</v>
      </c>
      <c r="C65" s="267" t="s">
        <v>1061</v>
      </c>
      <c r="D65" s="267" t="s">
        <v>968</v>
      </c>
      <c r="E65" s="267" t="s">
        <v>968</v>
      </c>
      <c r="F65" s="267" t="s">
        <v>968</v>
      </c>
      <c r="G65" s="267" t="s">
        <v>968</v>
      </c>
      <c r="H65" s="267" t="s">
        <v>968</v>
      </c>
      <c r="I65" s="267" t="s">
        <v>968</v>
      </c>
      <c r="J65" s="267" t="s">
        <v>968</v>
      </c>
      <c r="K65" s="267" t="s">
        <v>968</v>
      </c>
      <c r="L65" s="267" t="s">
        <v>968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7" t="s">
        <v>968</v>
      </c>
      <c r="Y65" s="267" t="s">
        <v>968</v>
      </c>
      <c r="Z65" s="267" t="s">
        <v>968</v>
      </c>
      <c r="AA65" s="267" t="s">
        <v>968</v>
      </c>
      <c r="AB65" s="267" t="s">
        <v>968</v>
      </c>
      <c r="AC65" s="267" t="s">
        <v>968</v>
      </c>
      <c r="AD65" s="267" t="s">
        <v>968</v>
      </c>
      <c r="AE65" s="267" t="s">
        <v>968</v>
      </c>
      <c r="AF65" s="267" t="s">
        <v>968</v>
      </c>
      <c r="AG65" s="267" t="s">
        <v>968</v>
      </c>
      <c r="AH65" s="267" t="s">
        <v>968</v>
      </c>
      <c r="AI65" s="267" t="s">
        <v>968</v>
      </c>
      <c r="AJ65" s="267" t="s">
        <v>968</v>
      </c>
      <c r="AK65" s="267" t="s">
        <v>968</v>
      </c>
      <c r="AL65" s="267" t="s">
        <v>968</v>
      </c>
      <c r="AM65" s="267" t="s">
        <v>968</v>
      </c>
      <c r="AN65" s="267" t="s">
        <v>968</v>
      </c>
      <c r="AO65" s="267" t="s">
        <v>968</v>
      </c>
      <c r="AP65" s="267" t="s">
        <v>968</v>
      </c>
      <c r="AQ65" s="267" t="s">
        <v>968</v>
      </c>
      <c r="AR65" s="267" t="s">
        <v>968</v>
      </c>
      <c r="AS65" s="267" t="s">
        <v>968</v>
      </c>
      <c r="AT65" s="267" t="s">
        <v>968</v>
      </c>
      <c r="AU65" s="267" t="s">
        <v>968</v>
      </c>
      <c r="AV65" s="267" t="s">
        <v>968</v>
      </c>
      <c r="AW65" s="267" t="s">
        <v>968</v>
      </c>
      <c r="AX65" s="267" t="s">
        <v>968</v>
      </c>
      <c r="AY65" s="267" t="s">
        <v>968</v>
      </c>
      <c r="AZ65" s="267" t="s">
        <v>968</v>
      </c>
      <c r="BA65" s="267" t="s">
        <v>968</v>
      </c>
      <c r="BB65" s="267" t="s">
        <v>968</v>
      </c>
      <c r="BC65" s="267" t="s">
        <v>968</v>
      </c>
      <c r="BD65" s="267" t="s">
        <v>968</v>
      </c>
      <c r="BE65" s="267" t="s">
        <v>968</v>
      </c>
      <c r="BF65" s="267" t="s">
        <v>968</v>
      </c>
      <c r="BG65" s="267" t="s">
        <v>968</v>
      </c>
      <c r="BH65" s="263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</row>
    <row r="66" spans="1:87" ht="31.5" x14ac:dyDescent="0.25">
      <c r="A66" s="265" t="s">
        <v>1062</v>
      </c>
      <c r="B66" s="269" t="s">
        <v>1027</v>
      </c>
      <c r="C66" s="267" t="s">
        <v>1063</v>
      </c>
      <c r="D66" s="267" t="s">
        <v>968</v>
      </c>
      <c r="E66" s="267" t="s">
        <v>968</v>
      </c>
      <c r="F66" s="267" t="s">
        <v>968</v>
      </c>
      <c r="G66" s="267" t="s">
        <v>968</v>
      </c>
      <c r="H66" s="267" t="s">
        <v>968</v>
      </c>
      <c r="I66" s="267" t="s">
        <v>968</v>
      </c>
      <c r="J66" s="267" t="s">
        <v>968</v>
      </c>
      <c r="K66" s="267" t="s">
        <v>968</v>
      </c>
      <c r="L66" s="267" t="s">
        <v>968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267" t="s">
        <v>968</v>
      </c>
      <c r="Y66" s="267" t="s">
        <v>968</v>
      </c>
      <c r="Z66" s="267" t="s">
        <v>968</v>
      </c>
      <c r="AA66" s="267" t="s">
        <v>968</v>
      </c>
      <c r="AB66" s="267" t="s">
        <v>968</v>
      </c>
      <c r="AC66" s="267" t="s">
        <v>968</v>
      </c>
      <c r="AD66" s="267" t="s">
        <v>968</v>
      </c>
      <c r="AE66" s="267" t="s">
        <v>968</v>
      </c>
      <c r="AF66" s="267" t="s">
        <v>968</v>
      </c>
      <c r="AG66" s="267" t="s">
        <v>968</v>
      </c>
      <c r="AH66" s="267" t="s">
        <v>968</v>
      </c>
      <c r="AI66" s="267" t="s">
        <v>968</v>
      </c>
      <c r="AJ66" s="267" t="s">
        <v>968</v>
      </c>
      <c r="AK66" s="267" t="s">
        <v>968</v>
      </c>
      <c r="AL66" s="267" t="s">
        <v>968</v>
      </c>
      <c r="AM66" s="267" t="s">
        <v>968</v>
      </c>
      <c r="AN66" s="267" t="s">
        <v>968</v>
      </c>
      <c r="AO66" s="267" t="s">
        <v>968</v>
      </c>
      <c r="AP66" s="267" t="s">
        <v>968</v>
      </c>
      <c r="AQ66" s="267" t="s">
        <v>968</v>
      </c>
      <c r="AR66" s="267" t="s">
        <v>968</v>
      </c>
      <c r="AS66" s="267" t="s">
        <v>968</v>
      </c>
      <c r="AT66" s="267" t="s">
        <v>968</v>
      </c>
      <c r="AU66" s="267" t="s">
        <v>968</v>
      </c>
      <c r="AV66" s="267" t="s">
        <v>968</v>
      </c>
      <c r="AW66" s="267" t="s">
        <v>968</v>
      </c>
      <c r="AX66" s="267" t="s">
        <v>968</v>
      </c>
      <c r="AY66" s="267" t="s">
        <v>968</v>
      </c>
      <c r="AZ66" s="267" t="s">
        <v>968</v>
      </c>
      <c r="BA66" s="267" t="s">
        <v>968</v>
      </c>
      <c r="BB66" s="267" t="s">
        <v>968</v>
      </c>
      <c r="BC66" s="267" t="s">
        <v>968</v>
      </c>
      <c r="BD66" s="267" t="s">
        <v>968</v>
      </c>
      <c r="BE66" s="267" t="s">
        <v>968</v>
      </c>
      <c r="BF66" s="267" t="s">
        <v>968</v>
      </c>
      <c r="BG66" s="267" t="s">
        <v>968</v>
      </c>
      <c r="BH66" s="263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</row>
    <row r="67" spans="1:87" ht="31.5" x14ac:dyDescent="0.25">
      <c r="A67" s="265" t="s">
        <v>1064</v>
      </c>
      <c r="B67" s="270" t="s">
        <v>1065</v>
      </c>
      <c r="C67" s="267" t="s">
        <v>1066</v>
      </c>
      <c r="D67" s="267" t="s">
        <v>968</v>
      </c>
      <c r="E67" s="267" t="s">
        <v>968</v>
      </c>
      <c r="F67" s="267" t="s">
        <v>968</v>
      </c>
      <c r="G67" s="267" t="s">
        <v>968</v>
      </c>
      <c r="H67" s="267" t="s">
        <v>968</v>
      </c>
      <c r="I67" s="267" t="s">
        <v>968</v>
      </c>
      <c r="J67" s="267" t="s">
        <v>968</v>
      </c>
      <c r="K67" s="267" t="s">
        <v>968</v>
      </c>
      <c r="L67" s="267" t="s">
        <v>968</v>
      </c>
      <c r="M67" s="267" t="s">
        <v>968</v>
      </c>
      <c r="N67" s="275">
        <v>0</v>
      </c>
      <c r="O67" s="267" t="s">
        <v>968</v>
      </c>
      <c r="P67" s="267" t="s">
        <v>968</v>
      </c>
      <c r="Q67" s="267" t="s">
        <v>968</v>
      </c>
      <c r="R67" s="267" t="s">
        <v>968</v>
      </c>
      <c r="S67" s="275">
        <v>0</v>
      </c>
      <c r="T67" s="267" t="s">
        <v>968</v>
      </c>
      <c r="U67" s="267" t="s">
        <v>968</v>
      </c>
      <c r="V67" s="267" t="s">
        <v>968</v>
      </c>
      <c r="W67" s="267" t="s">
        <v>968</v>
      </c>
      <c r="X67" s="267" t="s">
        <v>968</v>
      </c>
      <c r="Y67" s="267" t="s">
        <v>968</v>
      </c>
      <c r="Z67" s="267" t="s">
        <v>968</v>
      </c>
      <c r="AA67" s="267" t="s">
        <v>968</v>
      </c>
      <c r="AB67" s="267" t="s">
        <v>968</v>
      </c>
      <c r="AC67" s="267" t="s">
        <v>968</v>
      </c>
      <c r="AD67" s="267" t="s">
        <v>968</v>
      </c>
      <c r="AE67" s="267" t="s">
        <v>968</v>
      </c>
      <c r="AF67" s="267" t="s">
        <v>968</v>
      </c>
      <c r="AG67" s="267" t="s">
        <v>968</v>
      </c>
      <c r="AH67" s="267" t="s">
        <v>968</v>
      </c>
      <c r="AI67" s="267" t="s">
        <v>968</v>
      </c>
      <c r="AJ67" s="267" t="s">
        <v>968</v>
      </c>
      <c r="AK67" s="267" t="s">
        <v>968</v>
      </c>
      <c r="AL67" s="267" t="s">
        <v>968</v>
      </c>
      <c r="AM67" s="275">
        <v>0</v>
      </c>
      <c r="AN67" s="267" t="s">
        <v>968</v>
      </c>
      <c r="AO67" s="267" t="s">
        <v>968</v>
      </c>
      <c r="AP67" s="267" t="s">
        <v>968</v>
      </c>
      <c r="AQ67" s="267" t="s">
        <v>968</v>
      </c>
      <c r="AR67" s="275">
        <v>0</v>
      </c>
      <c r="AS67" s="267" t="s">
        <v>968</v>
      </c>
      <c r="AT67" s="267" t="s">
        <v>968</v>
      </c>
      <c r="AU67" s="267" t="s">
        <v>968</v>
      </c>
      <c r="AV67" s="267" t="s">
        <v>968</v>
      </c>
      <c r="AW67" s="267" t="s">
        <v>968</v>
      </c>
      <c r="AX67" s="267" t="s">
        <v>968</v>
      </c>
      <c r="AY67" s="267" t="s">
        <v>968</v>
      </c>
      <c r="AZ67" s="267" t="s">
        <v>968</v>
      </c>
      <c r="BA67" s="267" t="s">
        <v>968</v>
      </c>
      <c r="BB67" s="267" t="s">
        <v>968</v>
      </c>
      <c r="BC67" s="267" t="s">
        <v>968</v>
      </c>
      <c r="BD67" s="267" t="s">
        <v>968</v>
      </c>
      <c r="BE67" s="267" t="s">
        <v>968</v>
      </c>
      <c r="BF67" s="267" t="s">
        <v>968</v>
      </c>
      <c r="BG67" s="267" t="s">
        <v>968</v>
      </c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</row>
    <row r="68" spans="1:87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</row>
    <row r="69" spans="1:87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</row>
    <row r="70" spans="1:87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</row>
    <row r="71" spans="1:87" ht="18.75" x14ac:dyDescent="0.3">
      <c r="A71" s="8"/>
      <c r="B71" s="344" t="s">
        <v>1084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</row>
    <row r="72" spans="1:87" ht="18.75" x14ac:dyDescent="0.3">
      <c r="A72" s="8"/>
      <c r="B72" s="344" t="s">
        <v>1087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</row>
    <row r="73" spans="1:87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</row>
    <row r="74" spans="1:87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AS18:AW18"/>
    <mergeCell ref="AX18:BB18"/>
    <mergeCell ref="E17:AC17"/>
    <mergeCell ref="AD17:BB17"/>
    <mergeCell ref="Y18:AC18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87"/>
  <sheetViews>
    <sheetView view="pageBreakPreview" topLeftCell="A52" zoomScale="80" zoomScaleNormal="70" zoomScaleSheetLayoutView="80" workbookViewId="0">
      <selection activeCell="AT44" sqref="AT44"/>
    </sheetView>
  </sheetViews>
  <sheetFormatPr defaultRowHeight="15.75" x14ac:dyDescent="0.2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5" width="8.375" style="8" bestFit="1" customWidth="1"/>
    <col min="6" max="6" width="6.25" style="8" customWidth="1"/>
    <col min="7" max="7" width="8.875" style="8" bestFit="1" customWidth="1"/>
    <col min="8" max="8" width="7.125" style="8" bestFit="1" customWidth="1"/>
    <col min="9" max="9" width="7.25" style="8" bestFit="1" customWidth="1"/>
    <col min="10" max="10" width="7.125" style="8" bestFit="1" customWidth="1"/>
    <col min="11" max="11" width="8.5" style="8" bestFit="1" customWidth="1"/>
    <col min="12" max="12" width="8.875" style="8" bestFit="1" customWidth="1"/>
    <col min="13" max="13" width="8.5" style="8" bestFit="1" customWidth="1"/>
    <col min="14" max="14" width="6" style="8" bestFit="1" customWidth="1"/>
    <col min="15" max="16" width="6.25" style="8" customWidth="1"/>
    <col min="17" max="17" width="8.875" style="8" bestFit="1" customWidth="1"/>
    <col min="18" max="18" width="7.25" style="8" bestFit="1" customWidth="1"/>
    <col min="19" max="21" width="6.25" style="8" customWidth="1"/>
    <col min="22" max="22" width="8.875" style="8" bestFit="1" customWidth="1"/>
    <col min="23" max="24" width="6.25" style="8" customWidth="1"/>
    <col min="25" max="26" width="6.25" style="6" customWidth="1"/>
    <col min="27" max="27" width="8.875" style="6" bestFit="1" customWidth="1"/>
    <col min="28" max="29" width="6.25" style="6" customWidth="1"/>
    <col min="30" max="30" width="10" style="6" customWidth="1"/>
    <col min="31" max="31" width="7.75" style="6" customWidth="1"/>
    <col min="32" max="32" width="6.25" style="6" customWidth="1"/>
    <col min="33" max="33" width="8.875" style="6" bestFit="1" customWidth="1"/>
    <col min="34" max="34" width="6.25" style="6" customWidth="1"/>
    <col min="35" max="35" width="7.5" style="6" customWidth="1"/>
    <col min="36" max="37" width="6.25" style="6" customWidth="1"/>
    <col min="38" max="38" width="8.875" style="6" bestFit="1" customWidth="1"/>
    <col min="39" max="42" width="6.25" style="6" customWidth="1"/>
    <col min="43" max="43" width="8.875" style="6" bestFit="1" customWidth="1"/>
    <col min="44" max="47" width="6.25" style="6" customWidth="1"/>
    <col min="48" max="48" width="8.875" style="6" bestFit="1" customWidth="1"/>
    <col min="49" max="52" width="6.25" style="6" customWidth="1"/>
    <col min="53" max="53" width="8.875" style="6" bestFit="1" customWidth="1"/>
    <col min="54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 x14ac:dyDescent="0.25">
      <c r="BC1" s="24" t="s">
        <v>927</v>
      </c>
    </row>
    <row r="2" spans="1:102" ht="18.75" x14ac:dyDescent="0.3">
      <c r="BC2" s="32" t="s">
        <v>0</v>
      </c>
    </row>
    <row r="3" spans="1:102" ht="18.75" x14ac:dyDescent="0.3">
      <c r="BC3" s="32" t="s">
        <v>939</v>
      </c>
    </row>
    <row r="4" spans="1:102" ht="18.75" x14ac:dyDescent="0.3">
      <c r="A4" s="384" t="s">
        <v>926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4"/>
      <c r="AB4" s="384"/>
      <c r="AC4" s="384"/>
      <c r="AD4" s="384"/>
      <c r="AE4" s="384"/>
      <c r="AF4" s="384"/>
      <c r="AG4" s="384"/>
      <c r="AH4" s="384"/>
      <c r="AI4" s="384"/>
      <c r="AJ4" s="384"/>
      <c r="AK4" s="384"/>
      <c r="AL4" s="384"/>
      <c r="AM4" s="384"/>
      <c r="AN4" s="384"/>
      <c r="AO4" s="384"/>
      <c r="AP4" s="384"/>
      <c r="AQ4" s="384"/>
      <c r="AR4" s="384"/>
      <c r="AS4" s="384"/>
      <c r="AT4" s="384"/>
      <c r="AU4" s="384"/>
      <c r="AV4" s="384"/>
      <c r="AW4" s="384"/>
      <c r="AX4" s="384"/>
      <c r="AY4" s="384"/>
      <c r="AZ4" s="384"/>
      <c r="BA4" s="384"/>
      <c r="BB4" s="384"/>
      <c r="BC4" s="384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31"/>
      <c r="BS4" s="31"/>
      <c r="BT4" s="31"/>
      <c r="BU4" s="31"/>
      <c r="BV4" s="31"/>
      <c r="BW4" s="31"/>
      <c r="BX4" s="31"/>
      <c r="BY4" s="3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">
      <c r="A5" s="383" t="s">
        <v>1126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  <c r="AN5" s="383"/>
      <c r="AO5" s="383"/>
      <c r="AP5" s="383"/>
      <c r="AQ5" s="383"/>
      <c r="AR5" s="383"/>
      <c r="AS5" s="383"/>
      <c r="AT5" s="383"/>
      <c r="AU5" s="383"/>
      <c r="AV5" s="383"/>
      <c r="AW5" s="383"/>
      <c r="AX5" s="383"/>
      <c r="AY5" s="383"/>
      <c r="AZ5" s="383"/>
      <c r="BA5" s="383"/>
      <c r="BB5" s="383"/>
      <c r="BC5" s="383"/>
      <c r="BD5" s="174"/>
      <c r="BE5" s="174"/>
      <c r="BF5" s="174"/>
      <c r="BG5" s="174"/>
      <c r="BH5" s="174"/>
    </row>
    <row r="6" spans="1:102" s="9" customFormat="1" ht="18.75" customHeight="1" x14ac:dyDescent="0.3">
      <c r="A6" s="17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4"/>
      <c r="BE6" s="174"/>
      <c r="BF6" s="174"/>
      <c r="BG6" s="174"/>
      <c r="BH6" s="174"/>
    </row>
    <row r="7" spans="1:102" ht="18.75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384"/>
      <c r="W7" s="384"/>
      <c r="X7" s="384"/>
      <c r="Y7" s="384"/>
      <c r="Z7" s="384"/>
      <c r="AA7" s="384"/>
      <c r="AB7" s="384"/>
      <c r="AC7" s="384"/>
      <c r="AD7" s="384"/>
      <c r="AE7" s="384"/>
      <c r="AF7" s="384"/>
      <c r="AG7" s="384"/>
      <c r="AH7" s="384"/>
      <c r="AI7" s="384"/>
      <c r="AJ7" s="384"/>
      <c r="AK7" s="384"/>
      <c r="AL7" s="384"/>
      <c r="AM7" s="384"/>
      <c r="AN7" s="384"/>
      <c r="AO7" s="384"/>
      <c r="AP7" s="384"/>
      <c r="AQ7" s="384"/>
      <c r="AR7" s="384"/>
      <c r="AS7" s="384"/>
      <c r="AT7" s="384"/>
      <c r="AU7" s="384"/>
      <c r="AV7" s="384"/>
      <c r="AW7" s="384"/>
      <c r="AX7" s="384"/>
      <c r="AY7" s="384"/>
      <c r="AZ7" s="384"/>
      <c r="BA7" s="384"/>
      <c r="BB7" s="384"/>
      <c r="BC7" s="384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</row>
    <row r="8" spans="1:102" x14ac:dyDescent="0.25">
      <c r="A8" s="506" t="s">
        <v>164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  <c r="AD8" s="506"/>
      <c r="AE8" s="506"/>
      <c r="AF8" s="506"/>
      <c r="AG8" s="506"/>
      <c r="AH8" s="506"/>
      <c r="AI8" s="506"/>
      <c r="AJ8" s="506"/>
      <c r="AK8" s="506"/>
      <c r="AL8" s="506"/>
      <c r="AM8" s="506"/>
      <c r="AN8" s="506"/>
      <c r="AO8" s="506"/>
      <c r="AP8" s="506"/>
      <c r="AQ8" s="506"/>
      <c r="AR8" s="506"/>
      <c r="AS8" s="506"/>
      <c r="AT8" s="506"/>
      <c r="AU8" s="506"/>
      <c r="AV8" s="506"/>
      <c r="AW8" s="506"/>
      <c r="AX8" s="506"/>
      <c r="AY8" s="506"/>
      <c r="AZ8" s="506"/>
      <c r="BA8" s="506"/>
      <c r="BB8" s="506"/>
      <c r="BC8" s="506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</row>
    <row r="9" spans="1:102" ht="18.75" x14ac:dyDescent="0.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1"/>
      <c r="BD9" s="1"/>
      <c r="BE9" s="31"/>
      <c r="BF9" s="31"/>
      <c r="BG9" s="31"/>
      <c r="BH9" s="1"/>
      <c r="BI9" s="31"/>
      <c r="BJ9" s="31"/>
      <c r="BK9" s="31"/>
      <c r="BL9" s="31"/>
      <c r="BM9" s="31"/>
      <c r="BN9" s="31"/>
      <c r="BO9" s="31"/>
      <c r="BP9" s="32"/>
      <c r="BQ9" s="31"/>
      <c r="BR9" s="1"/>
      <c r="BS9" s="1"/>
      <c r="BT9" s="1"/>
      <c r="BU9" s="31"/>
      <c r="BV9" s="31"/>
      <c r="BW9" s="31"/>
      <c r="BX9" s="31"/>
      <c r="BY9" s="3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  <c r="AT10" s="384"/>
      <c r="AU10" s="384"/>
      <c r="AV10" s="384"/>
      <c r="AW10" s="384"/>
      <c r="AX10" s="384"/>
      <c r="AY10" s="384"/>
      <c r="AZ10" s="384"/>
      <c r="BA10" s="384"/>
      <c r="BB10" s="384"/>
      <c r="BC10" s="384"/>
      <c r="BD10" s="186"/>
      <c r="BE10" s="186"/>
      <c r="BF10" s="186"/>
      <c r="BG10" s="186"/>
      <c r="BH10" s="186"/>
      <c r="BI10" s="186"/>
      <c r="BJ10" s="186"/>
      <c r="BK10" s="186"/>
      <c r="BL10" s="186"/>
      <c r="BM10" s="186"/>
      <c r="BN10" s="186"/>
      <c r="BO10" s="186"/>
      <c r="BP10" s="186"/>
      <c r="BQ10" s="186"/>
      <c r="BR10" s="186"/>
      <c r="BS10" s="186"/>
      <c r="BT10" s="186"/>
      <c r="BU10" s="186"/>
      <c r="BV10" s="186"/>
      <c r="BW10" s="186"/>
      <c r="BX10" s="186"/>
      <c r="BY10" s="186"/>
      <c r="BZ10" s="186"/>
      <c r="CA10" s="186"/>
      <c r="CB10" s="186"/>
      <c r="CC10" s="186"/>
      <c r="CD10" s="186"/>
      <c r="CE10" s="186"/>
      <c r="CF10" s="186"/>
      <c r="CG10" s="186"/>
      <c r="CH10" s="186"/>
      <c r="CI10" s="186"/>
      <c r="CJ10" s="186"/>
      <c r="CK10" s="186"/>
      <c r="CL10" s="186"/>
      <c r="CM10" s="186"/>
      <c r="CN10" s="186"/>
      <c r="CO10" s="186"/>
      <c r="CP10" s="186"/>
      <c r="CQ10" s="186"/>
      <c r="CR10" s="186"/>
      <c r="CS10" s="186"/>
      <c r="CT10" s="186"/>
      <c r="CU10" s="186"/>
      <c r="CV10" s="1"/>
      <c r="CW10" s="1"/>
      <c r="CX10" s="1"/>
    </row>
    <row r="11" spans="1:102" ht="18.75" x14ac:dyDescent="0.3">
      <c r="A11" s="177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186"/>
      <c r="BS11" s="186"/>
      <c r="BT11" s="186"/>
      <c r="BU11" s="186"/>
      <c r="BV11" s="186"/>
      <c r="BW11" s="186"/>
      <c r="BX11" s="186"/>
      <c r="BY11" s="186"/>
      <c r="BZ11" s="186"/>
      <c r="CA11" s="186"/>
      <c r="CB11" s="186"/>
      <c r="CC11" s="186"/>
      <c r="CD11" s="186"/>
      <c r="CE11" s="186"/>
      <c r="CF11" s="186"/>
      <c r="CG11" s="186"/>
      <c r="CH11" s="186"/>
      <c r="CI11" s="186"/>
      <c r="CJ11" s="186"/>
      <c r="CK11" s="186"/>
      <c r="CL11" s="186"/>
      <c r="CM11" s="186"/>
      <c r="CN11" s="186"/>
      <c r="CO11" s="186"/>
      <c r="CP11" s="186"/>
      <c r="CQ11" s="186"/>
      <c r="CR11" s="186"/>
      <c r="CS11" s="186"/>
      <c r="CT11" s="186"/>
      <c r="CU11" s="186"/>
      <c r="CV11" s="1"/>
      <c r="CW11" s="1"/>
      <c r="CX11" s="1"/>
    </row>
    <row r="12" spans="1:102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384"/>
      <c r="Y12" s="384"/>
      <c r="Z12" s="384"/>
      <c r="AA12" s="384"/>
      <c r="AB12" s="384"/>
      <c r="AC12" s="384"/>
      <c r="AD12" s="384"/>
      <c r="AE12" s="384"/>
      <c r="AF12" s="384"/>
      <c r="AG12" s="384"/>
      <c r="AH12" s="384"/>
      <c r="AI12" s="384"/>
      <c r="AJ12" s="384"/>
      <c r="AK12" s="384"/>
      <c r="AL12" s="384"/>
      <c r="AM12" s="384"/>
      <c r="AN12" s="384"/>
      <c r="AO12" s="384"/>
      <c r="AP12" s="384"/>
      <c r="AQ12" s="384"/>
      <c r="AR12" s="384"/>
      <c r="AS12" s="384"/>
      <c r="AT12" s="384"/>
      <c r="AU12" s="384"/>
      <c r="AV12" s="384"/>
      <c r="AW12" s="384"/>
      <c r="AX12" s="384"/>
      <c r="AY12" s="384"/>
      <c r="AZ12" s="384"/>
      <c r="BA12" s="384"/>
      <c r="BB12" s="384"/>
      <c r="BC12" s="384"/>
      <c r="BD12" s="186"/>
      <c r="BE12" s="186"/>
      <c r="BF12" s="186"/>
      <c r="BG12" s="186"/>
      <c r="BH12" s="186"/>
      <c r="BI12" s="186"/>
      <c r="BJ12" s="186"/>
      <c r="BK12" s="186"/>
      <c r="BL12" s="186"/>
      <c r="BM12" s="186"/>
      <c r="BN12" s="186"/>
      <c r="BO12" s="186"/>
      <c r="BP12" s="186"/>
      <c r="BQ12" s="186"/>
      <c r="BR12" s="186"/>
      <c r="BS12" s="186"/>
      <c r="BT12" s="186"/>
      <c r="BU12" s="186"/>
      <c r="BV12" s="186"/>
      <c r="BW12" s="186"/>
      <c r="BX12" s="186"/>
      <c r="BY12" s="186"/>
      <c r="BZ12" s="186"/>
      <c r="CA12" s="186"/>
      <c r="CB12" s="186"/>
      <c r="CC12" s="186"/>
      <c r="CD12" s="186"/>
      <c r="CE12" s="186"/>
      <c r="CF12" s="186"/>
      <c r="CG12" s="186"/>
      <c r="CH12" s="186"/>
      <c r="CI12" s="186"/>
      <c r="CJ12" s="186"/>
      <c r="CK12" s="186"/>
      <c r="CL12" s="186"/>
      <c r="CM12" s="186"/>
      <c r="CN12" s="186"/>
      <c r="CO12" s="186"/>
      <c r="CP12" s="186"/>
      <c r="CQ12" s="186"/>
      <c r="CR12" s="186"/>
      <c r="CS12" s="186"/>
      <c r="CT12" s="186"/>
      <c r="CU12" s="186"/>
      <c r="CV12" s="186"/>
      <c r="CW12" s="186"/>
      <c r="CX12" s="186"/>
    </row>
    <row r="13" spans="1:102" x14ac:dyDescent="0.25">
      <c r="A13" s="507" t="s">
        <v>177</v>
      </c>
      <c r="B13" s="507"/>
      <c r="C13" s="507"/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507"/>
      <c r="O13" s="507"/>
      <c r="P13" s="507"/>
      <c r="Q13" s="507"/>
      <c r="R13" s="507"/>
      <c r="S13" s="507"/>
      <c r="T13" s="507"/>
      <c r="U13" s="507"/>
      <c r="V13" s="507"/>
      <c r="W13" s="507"/>
      <c r="X13" s="507"/>
      <c r="Y13" s="507"/>
      <c r="Z13" s="507"/>
      <c r="AA13" s="507"/>
      <c r="AB13" s="507"/>
      <c r="AC13" s="507"/>
      <c r="AD13" s="507"/>
      <c r="AE13" s="507"/>
      <c r="AF13" s="507"/>
      <c r="AG13" s="507"/>
      <c r="AH13" s="507"/>
      <c r="AI13" s="507"/>
      <c r="AJ13" s="507"/>
      <c r="AK13" s="507"/>
      <c r="AL13" s="507"/>
      <c r="AM13" s="507"/>
      <c r="AN13" s="507"/>
      <c r="AO13" s="507"/>
      <c r="AP13" s="507"/>
      <c r="AQ13" s="507"/>
      <c r="AR13" s="507"/>
      <c r="AS13" s="507"/>
      <c r="AT13" s="507"/>
      <c r="AU13" s="507"/>
      <c r="AV13" s="507"/>
      <c r="AW13" s="507"/>
      <c r="AX13" s="507"/>
      <c r="AY13" s="507"/>
      <c r="AZ13" s="507"/>
      <c r="BA13" s="507"/>
      <c r="BB13" s="507"/>
      <c r="BC13" s="507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</row>
    <row r="14" spans="1:102" x14ac:dyDescent="0.25">
      <c r="A14" s="505"/>
      <c r="B14" s="505"/>
      <c r="C14" s="505"/>
      <c r="D14" s="505"/>
      <c r="E14" s="505"/>
      <c r="F14" s="505"/>
      <c r="G14" s="505"/>
      <c r="H14" s="505"/>
      <c r="I14" s="505"/>
      <c r="J14" s="505"/>
      <c r="K14" s="505"/>
      <c r="L14" s="505"/>
      <c r="M14" s="505"/>
      <c r="N14" s="505"/>
      <c r="O14" s="505"/>
      <c r="P14" s="505"/>
      <c r="Q14" s="505"/>
      <c r="R14" s="505"/>
      <c r="S14" s="505"/>
      <c r="T14" s="505"/>
      <c r="U14" s="505"/>
      <c r="V14" s="505"/>
      <c r="W14" s="505"/>
      <c r="X14" s="505"/>
      <c r="Y14" s="505"/>
      <c r="Z14" s="505"/>
      <c r="AA14" s="505"/>
      <c r="AB14" s="505"/>
      <c r="AC14" s="505"/>
      <c r="AD14" s="505"/>
      <c r="AE14" s="505"/>
      <c r="AF14" s="505"/>
      <c r="AG14" s="505"/>
      <c r="AH14" s="505"/>
      <c r="AI14" s="505"/>
      <c r="AJ14" s="505"/>
      <c r="AK14" s="505"/>
      <c r="AL14" s="505"/>
      <c r="AM14" s="505"/>
      <c r="AN14" s="505"/>
      <c r="AO14" s="505"/>
      <c r="AP14" s="505"/>
      <c r="AQ14" s="505"/>
      <c r="AR14" s="505"/>
      <c r="AS14" s="505"/>
      <c r="AT14" s="505"/>
      <c r="AU14" s="505"/>
      <c r="AV14" s="505"/>
      <c r="AW14" s="505"/>
      <c r="AX14" s="505"/>
      <c r="AY14" s="505"/>
      <c r="AZ14" s="505"/>
      <c r="BA14" s="505"/>
      <c r="BB14" s="505"/>
      <c r="BC14" s="505"/>
    </row>
    <row r="15" spans="1:102" ht="51.75" customHeight="1" x14ac:dyDescent="0.25">
      <c r="A15" s="382" t="s">
        <v>72</v>
      </c>
      <c r="B15" s="373" t="s">
        <v>20</v>
      </c>
      <c r="C15" s="369" t="s">
        <v>5</v>
      </c>
      <c r="D15" s="373" t="s">
        <v>1091</v>
      </c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82" t="s">
        <v>1095</v>
      </c>
      <c r="AE15" s="382"/>
      <c r="AF15" s="382"/>
      <c r="AG15" s="382"/>
      <c r="AH15" s="382"/>
      <c r="AI15" s="382"/>
      <c r="AJ15" s="382"/>
      <c r="AK15" s="382"/>
      <c r="AL15" s="382"/>
      <c r="AM15" s="382"/>
      <c r="AN15" s="382"/>
      <c r="AO15" s="382"/>
      <c r="AP15" s="382"/>
      <c r="AQ15" s="382"/>
      <c r="AR15" s="382"/>
      <c r="AS15" s="382"/>
      <c r="AT15" s="382"/>
      <c r="AU15" s="382"/>
      <c r="AV15" s="382"/>
      <c r="AW15" s="382"/>
      <c r="AX15" s="382"/>
      <c r="AY15" s="382"/>
      <c r="AZ15" s="382"/>
      <c r="BA15" s="382"/>
      <c r="BB15" s="382"/>
      <c r="BC15" s="382"/>
    </row>
    <row r="16" spans="1:102" ht="51.75" customHeight="1" x14ac:dyDescent="0.25">
      <c r="A16" s="382"/>
      <c r="B16" s="373"/>
      <c r="C16" s="370"/>
      <c r="D16" s="171" t="s">
        <v>9</v>
      </c>
      <c r="E16" s="408" t="s">
        <v>10</v>
      </c>
      <c r="F16" s="473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09"/>
      <c r="AD16" s="171" t="s">
        <v>9</v>
      </c>
      <c r="AE16" s="408" t="s">
        <v>10</v>
      </c>
      <c r="AF16" s="473"/>
      <c r="AG16" s="473"/>
      <c r="AH16" s="473"/>
      <c r="AI16" s="473"/>
      <c r="AJ16" s="473"/>
      <c r="AK16" s="473"/>
      <c r="AL16" s="473"/>
      <c r="AM16" s="473"/>
      <c r="AN16" s="473"/>
      <c r="AO16" s="473"/>
      <c r="AP16" s="473"/>
      <c r="AQ16" s="473"/>
      <c r="AR16" s="473"/>
      <c r="AS16" s="473"/>
      <c r="AT16" s="473"/>
      <c r="AU16" s="473"/>
      <c r="AV16" s="473"/>
      <c r="AW16" s="473"/>
      <c r="AX16" s="473"/>
      <c r="AY16" s="473"/>
      <c r="AZ16" s="473"/>
      <c r="BA16" s="473"/>
      <c r="BB16" s="473"/>
      <c r="BC16" s="409"/>
    </row>
    <row r="17" spans="1:55" ht="22.5" customHeight="1" x14ac:dyDescent="0.25">
      <c r="A17" s="382"/>
      <c r="B17" s="373"/>
      <c r="C17" s="370"/>
      <c r="D17" s="369" t="s">
        <v>14</v>
      </c>
      <c r="E17" s="408" t="s">
        <v>14</v>
      </c>
      <c r="F17" s="473"/>
      <c r="G17" s="473"/>
      <c r="H17" s="473"/>
      <c r="I17" s="409"/>
      <c r="J17" s="485" t="s">
        <v>83</v>
      </c>
      <c r="K17" s="485"/>
      <c r="L17" s="485"/>
      <c r="M17" s="485"/>
      <c r="N17" s="485"/>
      <c r="O17" s="406" t="s">
        <v>84</v>
      </c>
      <c r="P17" s="406"/>
      <c r="Q17" s="406"/>
      <c r="R17" s="406"/>
      <c r="S17" s="406"/>
      <c r="T17" s="406" t="s">
        <v>88</v>
      </c>
      <c r="U17" s="406"/>
      <c r="V17" s="406"/>
      <c r="W17" s="406"/>
      <c r="X17" s="406"/>
      <c r="Y17" s="399" t="s">
        <v>86</v>
      </c>
      <c r="Z17" s="399"/>
      <c r="AA17" s="399"/>
      <c r="AB17" s="399"/>
      <c r="AC17" s="399"/>
      <c r="AD17" s="369" t="s">
        <v>14</v>
      </c>
      <c r="AE17" s="408" t="s">
        <v>14</v>
      </c>
      <c r="AF17" s="473"/>
      <c r="AG17" s="473"/>
      <c r="AH17" s="473"/>
      <c r="AI17" s="409"/>
      <c r="AJ17" s="485" t="s">
        <v>83</v>
      </c>
      <c r="AK17" s="485"/>
      <c r="AL17" s="485"/>
      <c r="AM17" s="485"/>
      <c r="AN17" s="485"/>
      <c r="AO17" s="406" t="s">
        <v>84</v>
      </c>
      <c r="AP17" s="406"/>
      <c r="AQ17" s="406"/>
      <c r="AR17" s="406"/>
      <c r="AS17" s="406"/>
      <c r="AT17" s="406" t="s">
        <v>88</v>
      </c>
      <c r="AU17" s="406"/>
      <c r="AV17" s="406"/>
      <c r="AW17" s="406"/>
      <c r="AX17" s="406"/>
      <c r="AY17" s="399" t="s">
        <v>86</v>
      </c>
      <c r="AZ17" s="399"/>
      <c r="BA17" s="399"/>
      <c r="BB17" s="399"/>
      <c r="BC17" s="399"/>
    </row>
    <row r="18" spans="1:55" ht="194.25" customHeight="1" x14ac:dyDescent="0.25">
      <c r="A18" s="382"/>
      <c r="B18" s="373"/>
      <c r="C18" s="371"/>
      <c r="D18" s="371"/>
      <c r="E18" s="30" t="s">
        <v>949</v>
      </c>
      <c r="F18" s="30" t="s">
        <v>172</v>
      </c>
      <c r="G18" s="30" t="s">
        <v>173</v>
      </c>
      <c r="H18" s="30" t="s">
        <v>24</v>
      </c>
      <c r="I18" s="30" t="s">
        <v>174</v>
      </c>
      <c r="J18" s="284" t="s">
        <v>949</v>
      </c>
      <c r="K18" s="284" t="s">
        <v>172</v>
      </c>
      <c r="L18" s="284" t="s">
        <v>173</v>
      </c>
      <c r="M18" s="284" t="s">
        <v>24</v>
      </c>
      <c r="N18" s="284" t="s">
        <v>174</v>
      </c>
      <c r="O18" s="30" t="s">
        <v>949</v>
      </c>
      <c r="P18" s="30" t="s">
        <v>172</v>
      </c>
      <c r="Q18" s="30" t="s">
        <v>173</v>
      </c>
      <c r="R18" s="30" t="s">
        <v>24</v>
      </c>
      <c r="S18" s="30" t="s">
        <v>174</v>
      </c>
      <c r="T18" s="30" t="s">
        <v>949</v>
      </c>
      <c r="U18" s="30" t="s">
        <v>172</v>
      </c>
      <c r="V18" s="30" t="s">
        <v>173</v>
      </c>
      <c r="W18" s="30" t="s">
        <v>24</v>
      </c>
      <c r="X18" s="30" t="s">
        <v>174</v>
      </c>
      <c r="Y18" s="30" t="s">
        <v>949</v>
      </c>
      <c r="Z18" s="30" t="s">
        <v>172</v>
      </c>
      <c r="AA18" s="30" t="s">
        <v>173</v>
      </c>
      <c r="AB18" s="30" t="s">
        <v>24</v>
      </c>
      <c r="AC18" s="30" t="s">
        <v>174</v>
      </c>
      <c r="AD18" s="371"/>
      <c r="AE18" s="30" t="s">
        <v>949</v>
      </c>
      <c r="AF18" s="30" t="s">
        <v>172</v>
      </c>
      <c r="AG18" s="30" t="s">
        <v>173</v>
      </c>
      <c r="AH18" s="30" t="s">
        <v>24</v>
      </c>
      <c r="AI18" s="30" t="s">
        <v>174</v>
      </c>
      <c r="AJ18" s="284" t="s">
        <v>949</v>
      </c>
      <c r="AK18" s="284" t="s">
        <v>172</v>
      </c>
      <c r="AL18" s="284" t="s">
        <v>173</v>
      </c>
      <c r="AM18" s="284" t="s">
        <v>24</v>
      </c>
      <c r="AN18" s="284" t="s">
        <v>174</v>
      </c>
      <c r="AO18" s="30" t="s">
        <v>949</v>
      </c>
      <c r="AP18" s="30" t="s">
        <v>172</v>
      </c>
      <c r="AQ18" s="30" t="s">
        <v>173</v>
      </c>
      <c r="AR18" s="30" t="s">
        <v>24</v>
      </c>
      <c r="AS18" s="30" t="s">
        <v>174</v>
      </c>
      <c r="AT18" s="30" t="s">
        <v>949</v>
      </c>
      <c r="AU18" s="30" t="s">
        <v>172</v>
      </c>
      <c r="AV18" s="30" t="s">
        <v>173</v>
      </c>
      <c r="AW18" s="30" t="s">
        <v>24</v>
      </c>
      <c r="AX18" s="30" t="s">
        <v>174</v>
      </c>
      <c r="AY18" s="30" t="s">
        <v>949</v>
      </c>
      <c r="AZ18" s="30" t="s">
        <v>172</v>
      </c>
      <c r="BA18" s="30" t="s">
        <v>173</v>
      </c>
      <c r="BB18" s="30" t="s">
        <v>24</v>
      </c>
      <c r="BC18" s="30" t="s">
        <v>174</v>
      </c>
    </row>
    <row r="19" spans="1:55" s="29" customFormat="1" x14ac:dyDescent="0.25">
      <c r="A19" s="247">
        <v>1</v>
      </c>
      <c r="B19" s="248">
        <v>2</v>
      </c>
      <c r="C19" s="248">
        <f>B19+1</f>
        <v>3</v>
      </c>
      <c r="D19" s="248">
        <v>4</v>
      </c>
      <c r="E19" s="248" t="s">
        <v>92</v>
      </c>
      <c r="F19" s="248" t="s">
        <v>93</v>
      </c>
      <c r="G19" s="248" t="s">
        <v>94</v>
      </c>
      <c r="H19" s="248" t="s">
        <v>95</v>
      </c>
      <c r="I19" s="248" t="s">
        <v>96</v>
      </c>
      <c r="J19" s="248" t="s">
        <v>99</v>
      </c>
      <c r="K19" s="248" t="s">
        <v>100</v>
      </c>
      <c r="L19" s="248" t="s">
        <v>101</v>
      </c>
      <c r="M19" s="248" t="s">
        <v>102</v>
      </c>
      <c r="N19" s="248" t="s">
        <v>103</v>
      </c>
      <c r="O19" s="248" t="s">
        <v>106</v>
      </c>
      <c r="P19" s="248" t="s">
        <v>107</v>
      </c>
      <c r="Q19" s="248" t="s">
        <v>108</v>
      </c>
      <c r="R19" s="248" t="s">
        <v>109</v>
      </c>
      <c r="S19" s="248" t="s">
        <v>110</v>
      </c>
      <c r="T19" s="248" t="s">
        <v>113</v>
      </c>
      <c r="U19" s="248" t="s">
        <v>114</v>
      </c>
      <c r="V19" s="248" t="s">
        <v>115</v>
      </c>
      <c r="W19" s="248" t="s">
        <v>116</v>
      </c>
      <c r="X19" s="248" t="s">
        <v>117</v>
      </c>
      <c r="Y19" s="248" t="s">
        <v>120</v>
      </c>
      <c r="Z19" s="248" t="s">
        <v>121</v>
      </c>
      <c r="AA19" s="248" t="s">
        <v>122</v>
      </c>
      <c r="AB19" s="248" t="s">
        <v>123</v>
      </c>
      <c r="AC19" s="248" t="s">
        <v>124</v>
      </c>
      <c r="AD19" s="248">
        <v>6</v>
      </c>
      <c r="AE19" s="248" t="s">
        <v>168</v>
      </c>
      <c r="AF19" s="248" t="s">
        <v>169</v>
      </c>
      <c r="AG19" s="248" t="s">
        <v>170</v>
      </c>
      <c r="AH19" s="248" t="s">
        <v>171</v>
      </c>
      <c r="AI19" s="248" t="s">
        <v>254</v>
      </c>
      <c r="AJ19" s="248" t="s">
        <v>260</v>
      </c>
      <c r="AK19" s="248" t="s">
        <v>261</v>
      </c>
      <c r="AL19" s="248" t="s">
        <v>262</v>
      </c>
      <c r="AM19" s="248" t="s">
        <v>263</v>
      </c>
      <c r="AN19" s="248" t="s">
        <v>264</v>
      </c>
      <c r="AO19" s="248" t="s">
        <v>265</v>
      </c>
      <c r="AP19" s="248" t="s">
        <v>266</v>
      </c>
      <c r="AQ19" s="248" t="s">
        <v>267</v>
      </c>
      <c r="AR19" s="248" t="s">
        <v>268</v>
      </c>
      <c r="AS19" s="248" t="s">
        <v>269</v>
      </c>
      <c r="AT19" s="248" t="s">
        <v>270</v>
      </c>
      <c r="AU19" s="248" t="s">
        <v>271</v>
      </c>
      <c r="AV19" s="248" t="s">
        <v>272</v>
      </c>
      <c r="AW19" s="248" t="s">
        <v>273</v>
      </c>
      <c r="AX19" s="248" t="s">
        <v>274</v>
      </c>
      <c r="AY19" s="248" t="s">
        <v>275</v>
      </c>
      <c r="AZ19" s="248" t="s">
        <v>276</v>
      </c>
      <c r="BA19" s="248" t="s">
        <v>277</v>
      </c>
      <c r="BB19" s="248" t="s">
        <v>278</v>
      </c>
      <c r="BC19" s="248" t="s">
        <v>279</v>
      </c>
    </row>
    <row r="20" spans="1:55" s="29" customFormat="1" ht="47.25" x14ac:dyDescent="0.25">
      <c r="A20" s="265"/>
      <c r="B20" s="266" t="s">
        <v>179</v>
      </c>
      <c r="C20" s="267" t="s">
        <v>968</v>
      </c>
      <c r="D20" s="274">
        <f>D26</f>
        <v>82.048323883446869</v>
      </c>
      <c r="E20" s="274">
        <f>J20+O20</f>
        <v>35.1109328</v>
      </c>
      <c r="F20" s="274">
        <f>K20+P20</f>
        <v>1.4943599999999999</v>
      </c>
      <c r="G20" s="274" t="str">
        <f t="shared" ref="G20:I20" si="0">G26</f>
        <v>нд</v>
      </c>
      <c r="H20" s="274">
        <f>H26</f>
        <v>33.616572799999993</v>
      </c>
      <c r="I20" s="274">
        <f t="shared" si="0"/>
        <v>0</v>
      </c>
      <c r="J20" s="274">
        <f t="shared" ref="J20:N20" si="1">J26</f>
        <v>13.9670328</v>
      </c>
      <c r="K20" s="274">
        <f t="shared" si="1"/>
        <v>0</v>
      </c>
      <c r="L20" s="274">
        <f t="shared" si="1"/>
        <v>0</v>
      </c>
      <c r="M20" s="274">
        <f t="shared" si="1"/>
        <v>13.9670328</v>
      </c>
      <c r="N20" s="274">
        <f t="shared" si="1"/>
        <v>0</v>
      </c>
      <c r="O20" s="274">
        <f>P20+R20</f>
        <v>21.143899999999999</v>
      </c>
      <c r="P20" s="274">
        <f>P26</f>
        <v>1.4943599999999999</v>
      </c>
      <c r="Q20" s="274" t="s">
        <v>968</v>
      </c>
      <c r="R20" s="274">
        <f t="shared" ref="R20" si="2">R26</f>
        <v>19.649539999999998</v>
      </c>
      <c r="S20" s="267" t="s">
        <v>968</v>
      </c>
      <c r="T20" s="267" t="s">
        <v>968</v>
      </c>
      <c r="U20" s="267" t="s">
        <v>968</v>
      </c>
      <c r="V20" s="267" t="s">
        <v>968</v>
      </c>
      <c r="W20" s="267" t="s">
        <v>968</v>
      </c>
      <c r="X20" s="267" t="s">
        <v>968</v>
      </c>
      <c r="Y20" s="267" t="s">
        <v>968</v>
      </c>
      <c r="Z20" s="267" t="s">
        <v>968</v>
      </c>
      <c r="AA20" s="267" t="s">
        <v>968</v>
      </c>
      <c r="AB20" s="267" t="s">
        <v>968</v>
      </c>
      <c r="AC20" s="267" t="s">
        <v>968</v>
      </c>
      <c r="AD20" s="275">
        <f>AD26</f>
        <v>72.226936569539063</v>
      </c>
      <c r="AE20" s="275" t="s">
        <v>968</v>
      </c>
      <c r="AF20" s="275" t="s">
        <v>968</v>
      </c>
      <c r="AG20" s="275" t="s">
        <v>968</v>
      </c>
      <c r="AH20" s="275" t="s">
        <v>968</v>
      </c>
      <c r="AI20" s="275" t="s">
        <v>968</v>
      </c>
      <c r="AJ20" s="275">
        <f t="shared" ref="AJ20:AN20" si="3">AJ26</f>
        <v>0</v>
      </c>
      <c r="AK20" s="275">
        <f t="shared" si="3"/>
        <v>0</v>
      </c>
      <c r="AL20" s="275">
        <f t="shared" si="3"/>
        <v>0</v>
      </c>
      <c r="AM20" s="275">
        <f t="shared" si="3"/>
        <v>0</v>
      </c>
      <c r="AN20" s="275">
        <f t="shared" si="3"/>
        <v>0</v>
      </c>
      <c r="AO20" s="275">
        <f>AP20+AR20</f>
        <v>12.881704000000001</v>
      </c>
      <c r="AP20" s="274">
        <f>AP26</f>
        <v>1.24251</v>
      </c>
      <c r="AQ20" s="267" t="s">
        <v>968</v>
      </c>
      <c r="AR20" s="275">
        <f>AR26</f>
        <v>11.639194000000002</v>
      </c>
      <c r="AS20" s="267" t="s">
        <v>968</v>
      </c>
      <c r="AT20" s="267" t="s">
        <v>968</v>
      </c>
      <c r="AU20" s="267" t="s">
        <v>968</v>
      </c>
      <c r="AV20" s="267" t="s">
        <v>968</v>
      </c>
      <c r="AW20" s="267" t="s">
        <v>968</v>
      </c>
      <c r="AX20" s="267" t="s">
        <v>968</v>
      </c>
      <c r="AY20" s="267" t="s">
        <v>968</v>
      </c>
      <c r="AZ20" s="267" t="s">
        <v>968</v>
      </c>
      <c r="BA20" s="267" t="s">
        <v>968</v>
      </c>
      <c r="BB20" s="267" t="s">
        <v>968</v>
      </c>
      <c r="BC20" s="267" t="s">
        <v>968</v>
      </c>
    </row>
    <row r="21" spans="1:55" s="29" customFormat="1" ht="31.5" hidden="1" x14ac:dyDescent="0.25">
      <c r="A21" s="265" t="s">
        <v>969</v>
      </c>
      <c r="B21" s="266" t="s">
        <v>970</v>
      </c>
      <c r="C21" s="267" t="s">
        <v>968</v>
      </c>
      <c r="D21" s="274" t="s">
        <v>968</v>
      </c>
      <c r="E21" s="274" t="s">
        <v>968</v>
      </c>
      <c r="F21" s="274" t="s">
        <v>968</v>
      </c>
      <c r="G21" s="274" t="s">
        <v>968</v>
      </c>
      <c r="H21" s="274" t="s">
        <v>968</v>
      </c>
      <c r="I21" s="274" t="s">
        <v>968</v>
      </c>
      <c r="J21" s="274" t="s">
        <v>968</v>
      </c>
      <c r="K21" s="274" t="s">
        <v>968</v>
      </c>
      <c r="L21" s="274" t="s">
        <v>968</v>
      </c>
      <c r="M21" s="274" t="s">
        <v>968</v>
      </c>
      <c r="N21" s="274" t="s">
        <v>968</v>
      </c>
      <c r="O21" s="274" t="e">
        <f t="shared" ref="O21:O43" si="4">P21+R21</f>
        <v>#VALUE!</v>
      </c>
      <c r="P21" s="274" t="s">
        <v>968</v>
      </c>
      <c r="Q21" s="274" t="s">
        <v>968</v>
      </c>
      <c r="R21" s="274" t="s">
        <v>968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7" t="s">
        <v>968</v>
      </c>
      <c r="Y21" s="267" t="s">
        <v>968</v>
      </c>
      <c r="Z21" s="267" t="s">
        <v>968</v>
      </c>
      <c r="AA21" s="267" t="s">
        <v>968</v>
      </c>
      <c r="AB21" s="267" t="s">
        <v>968</v>
      </c>
      <c r="AC21" s="267" t="s">
        <v>968</v>
      </c>
      <c r="AD21" s="275" t="s">
        <v>968</v>
      </c>
      <c r="AE21" s="275" t="s">
        <v>968</v>
      </c>
      <c r="AF21" s="275" t="s">
        <v>968</v>
      </c>
      <c r="AG21" s="275" t="s">
        <v>968</v>
      </c>
      <c r="AH21" s="275" t="s">
        <v>968</v>
      </c>
      <c r="AI21" s="275" t="s">
        <v>968</v>
      </c>
      <c r="AJ21" s="275" t="s">
        <v>968</v>
      </c>
      <c r="AK21" s="275" t="s">
        <v>968</v>
      </c>
      <c r="AL21" s="275" t="s">
        <v>968</v>
      </c>
      <c r="AM21" s="275" t="s">
        <v>968</v>
      </c>
      <c r="AN21" s="275" t="s">
        <v>968</v>
      </c>
      <c r="AO21" s="267" t="s">
        <v>968</v>
      </c>
      <c r="AP21" s="274" t="s">
        <v>968</v>
      </c>
      <c r="AQ21" s="267" t="s">
        <v>968</v>
      </c>
      <c r="AR21" s="275" t="s">
        <v>968</v>
      </c>
      <c r="AS21" s="267" t="s">
        <v>968</v>
      </c>
      <c r="AT21" s="267" t="s">
        <v>968</v>
      </c>
      <c r="AU21" s="267" t="s">
        <v>968</v>
      </c>
      <c r="AV21" s="267" t="s">
        <v>968</v>
      </c>
      <c r="AW21" s="267" t="s">
        <v>968</v>
      </c>
      <c r="AX21" s="267" t="s">
        <v>968</v>
      </c>
      <c r="AY21" s="267" t="s">
        <v>968</v>
      </c>
      <c r="AZ21" s="267" t="s">
        <v>968</v>
      </c>
      <c r="BA21" s="267" t="s">
        <v>968</v>
      </c>
      <c r="BB21" s="267" t="s">
        <v>968</v>
      </c>
      <c r="BC21" s="267" t="s">
        <v>968</v>
      </c>
    </row>
    <row r="22" spans="1:55" s="29" customFormat="1" ht="63" hidden="1" x14ac:dyDescent="0.25">
      <c r="A22" s="265" t="s">
        <v>971</v>
      </c>
      <c r="B22" s="266" t="s">
        <v>972</v>
      </c>
      <c r="C22" s="267" t="s">
        <v>968</v>
      </c>
      <c r="D22" s="274" t="s">
        <v>968</v>
      </c>
      <c r="E22" s="274" t="s">
        <v>968</v>
      </c>
      <c r="F22" s="274" t="s">
        <v>968</v>
      </c>
      <c r="G22" s="274" t="s">
        <v>968</v>
      </c>
      <c r="H22" s="274" t="s">
        <v>968</v>
      </c>
      <c r="I22" s="274" t="s">
        <v>968</v>
      </c>
      <c r="J22" s="274" t="s">
        <v>968</v>
      </c>
      <c r="K22" s="274" t="s">
        <v>968</v>
      </c>
      <c r="L22" s="274" t="s">
        <v>968</v>
      </c>
      <c r="M22" s="274" t="s">
        <v>968</v>
      </c>
      <c r="N22" s="274" t="s">
        <v>968</v>
      </c>
      <c r="O22" s="274" t="e">
        <f t="shared" si="4"/>
        <v>#VALUE!</v>
      </c>
      <c r="P22" s="274" t="s">
        <v>968</v>
      </c>
      <c r="Q22" s="274" t="s">
        <v>968</v>
      </c>
      <c r="R22" s="274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7" t="s">
        <v>968</v>
      </c>
      <c r="Y22" s="267" t="s">
        <v>968</v>
      </c>
      <c r="Z22" s="267" t="s">
        <v>968</v>
      </c>
      <c r="AA22" s="267" t="s">
        <v>968</v>
      </c>
      <c r="AB22" s="267" t="s">
        <v>968</v>
      </c>
      <c r="AC22" s="267" t="s">
        <v>968</v>
      </c>
      <c r="AD22" s="275" t="s">
        <v>968</v>
      </c>
      <c r="AE22" s="275" t="s">
        <v>968</v>
      </c>
      <c r="AF22" s="275" t="s">
        <v>968</v>
      </c>
      <c r="AG22" s="275" t="s">
        <v>968</v>
      </c>
      <c r="AH22" s="275" t="s">
        <v>968</v>
      </c>
      <c r="AI22" s="275" t="s">
        <v>968</v>
      </c>
      <c r="AJ22" s="275" t="s">
        <v>968</v>
      </c>
      <c r="AK22" s="275" t="s">
        <v>968</v>
      </c>
      <c r="AL22" s="275" t="s">
        <v>968</v>
      </c>
      <c r="AM22" s="275" t="s">
        <v>968</v>
      </c>
      <c r="AN22" s="275" t="s">
        <v>968</v>
      </c>
      <c r="AO22" s="267" t="s">
        <v>968</v>
      </c>
      <c r="AP22" s="274" t="s">
        <v>968</v>
      </c>
      <c r="AQ22" s="267" t="s">
        <v>968</v>
      </c>
      <c r="AR22" s="275" t="s">
        <v>968</v>
      </c>
      <c r="AS22" s="267" t="s">
        <v>968</v>
      </c>
      <c r="AT22" s="267" t="s">
        <v>968</v>
      </c>
      <c r="AU22" s="267" t="s">
        <v>968</v>
      </c>
      <c r="AV22" s="267" t="s">
        <v>968</v>
      </c>
      <c r="AW22" s="267" t="s">
        <v>968</v>
      </c>
      <c r="AX22" s="267" t="s">
        <v>968</v>
      </c>
      <c r="AY22" s="267" t="s">
        <v>968</v>
      </c>
      <c r="AZ22" s="267" t="s">
        <v>968</v>
      </c>
      <c r="BA22" s="267" t="s">
        <v>968</v>
      </c>
      <c r="BB22" s="267" t="s">
        <v>968</v>
      </c>
      <c r="BC22" s="267" t="s">
        <v>968</v>
      </c>
    </row>
    <row r="23" spans="1:55" s="29" customFormat="1" ht="110.25" hidden="1" x14ac:dyDescent="0.25">
      <c r="A23" s="265" t="s">
        <v>973</v>
      </c>
      <c r="B23" s="266" t="s">
        <v>974</v>
      </c>
      <c r="C23" s="267" t="s">
        <v>968</v>
      </c>
      <c r="D23" s="274" t="s">
        <v>968</v>
      </c>
      <c r="E23" s="274" t="s">
        <v>968</v>
      </c>
      <c r="F23" s="274" t="s">
        <v>968</v>
      </c>
      <c r="G23" s="274" t="s">
        <v>968</v>
      </c>
      <c r="H23" s="274" t="s">
        <v>968</v>
      </c>
      <c r="I23" s="274" t="s">
        <v>968</v>
      </c>
      <c r="J23" s="274" t="s">
        <v>968</v>
      </c>
      <c r="K23" s="274" t="s">
        <v>968</v>
      </c>
      <c r="L23" s="274" t="s">
        <v>968</v>
      </c>
      <c r="M23" s="274" t="s">
        <v>968</v>
      </c>
      <c r="N23" s="274" t="s">
        <v>968</v>
      </c>
      <c r="O23" s="274" t="e">
        <f t="shared" si="4"/>
        <v>#VALUE!</v>
      </c>
      <c r="P23" s="274" t="s">
        <v>968</v>
      </c>
      <c r="Q23" s="274" t="s">
        <v>968</v>
      </c>
      <c r="R23" s="274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7" t="s">
        <v>968</v>
      </c>
      <c r="Y23" s="267" t="s">
        <v>968</v>
      </c>
      <c r="Z23" s="267" t="s">
        <v>968</v>
      </c>
      <c r="AA23" s="267" t="s">
        <v>968</v>
      </c>
      <c r="AB23" s="267" t="s">
        <v>968</v>
      </c>
      <c r="AC23" s="267" t="s">
        <v>968</v>
      </c>
      <c r="AD23" s="275" t="s">
        <v>968</v>
      </c>
      <c r="AE23" s="275" t="s">
        <v>968</v>
      </c>
      <c r="AF23" s="275" t="s">
        <v>968</v>
      </c>
      <c r="AG23" s="275" t="s">
        <v>968</v>
      </c>
      <c r="AH23" s="275" t="s">
        <v>968</v>
      </c>
      <c r="AI23" s="275" t="s">
        <v>968</v>
      </c>
      <c r="AJ23" s="275" t="s">
        <v>968</v>
      </c>
      <c r="AK23" s="275" t="s">
        <v>968</v>
      </c>
      <c r="AL23" s="275" t="s">
        <v>968</v>
      </c>
      <c r="AM23" s="275" t="s">
        <v>968</v>
      </c>
      <c r="AN23" s="275" t="s">
        <v>968</v>
      </c>
      <c r="AO23" s="267" t="s">
        <v>968</v>
      </c>
      <c r="AP23" s="274" t="s">
        <v>968</v>
      </c>
      <c r="AQ23" s="267" t="s">
        <v>968</v>
      </c>
      <c r="AR23" s="275" t="s">
        <v>968</v>
      </c>
      <c r="AS23" s="267" t="s">
        <v>968</v>
      </c>
      <c r="AT23" s="267" t="s">
        <v>968</v>
      </c>
      <c r="AU23" s="267" t="s">
        <v>968</v>
      </c>
      <c r="AV23" s="267" t="s">
        <v>968</v>
      </c>
      <c r="AW23" s="267" t="s">
        <v>968</v>
      </c>
      <c r="AX23" s="267" t="s">
        <v>968</v>
      </c>
      <c r="AY23" s="267" t="s">
        <v>968</v>
      </c>
      <c r="AZ23" s="267" t="s">
        <v>968</v>
      </c>
      <c r="BA23" s="267" t="s">
        <v>968</v>
      </c>
      <c r="BB23" s="267" t="s">
        <v>968</v>
      </c>
      <c r="BC23" s="267" t="s">
        <v>968</v>
      </c>
    </row>
    <row r="24" spans="1:55" s="29" customFormat="1" ht="63" hidden="1" x14ac:dyDescent="0.25">
      <c r="A24" s="265" t="s">
        <v>975</v>
      </c>
      <c r="B24" s="266" t="s">
        <v>976</v>
      </c>
      <c r="C24" s="267" t="s">
        <v>968</v>
      </c>
      <c r="D24" s="274" t="s">
        <v>968</v>
      </c>
      <c r="E24" s="274" t="s">
        <v>968</v>
      </c>
      <c r="F24" s="274" t="s">
        <v>968</v>
      </c>
      <c r="G24" s="274" t="s">
        <v>968</v>
      </c>
      <c r="H24" s="274" t="s">
        <v>968</v>
      </c>
      <c r="I24" s="274" t="s">
        <v>968</v>
      </c>
      <c r="J24" s="274" t="s">
        <v>968</v>
      </c>
      <c r="K24" s="274" t="s">
        <v>968</v>
      </c>
      <c r="L24" s="274" t="s">
        <v>968</v>
      </c>
      <c r="M24" s="274" t="s">
        <v>968</v>
      </c>
      <c r="N24" s="274" t="s">
        <v>968</v>
      </c>
      <c r="O24" s="274" t="e">
        <f t="shared" si="4"/>
        <v>#VALUE!</v>
      </c>
      <c r="P24" s="274" t="s">
        <v>968</v>
      </c>
      <c r="Q24" s="274" t="s">
        <v>968</v>
      </c>
      <c r="R24" s="274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7" t="s">
        <v>968</v>
      </c>
      <c r="Y24" s="267" t="s">
        <v>968</v>
      </c>
      <c r="Z24" s="267" t="s">
        <v>968</v>
      </c>
      <c r="AA24" s="267" t="s">
        <v>968</v>
      </c>
      <c r="AB24" s="267" t="s">
        <v>968</v>
      </c>
      <c r="AC24" s="267" t="s">
        <v>968</v>
      </c>
      <c r="AD24" s="275" t="s">
        <v>968</v>
      </c>
      <c r="AE24" s="275" t="s">
        <v>968</v>
      </c>
      <c r="AF24" s="275" t="s">
        <v>968</v>
      </c>
      <c r="AG24" s="275" t="s">
        <v>968</v>
      </c>
      <c r="AH24" s="275" t="s">
        <v>968</v>
      </c>
      <c r="AI24" s="275" t="s">
        <v>968</v>
      </c>
      <c r="AJ24" s="275" t="s">
        <v>968</v>
      </c>
      <c r="AK24" s="275" t="s">
        <v>968</v>
      </c>
      <c r="AL24" s="275" t="s">
        <v>968</v>
      </c>
      <c r="AM24" s="275" t="s">
        <v>968</v>
      </c>
      <c r="AN24" s="275" t="s">
        <v>968</v>
      </c>
      <c r="AO24" s="267" t="s">
        <v>968</v>
      </c>
      <c r="AP24" s="274" t="s">
        <v>968</v>
      </c>
      <c r="AQ24" s="267" t="s">
        <v>968</v>
      </c>
      <c r="AR24" s="275" t="s">
        <v>968</v>
      </c>
      <c r="AS24" s="267" t="s">
        <v>968</v>
      </c>
      <c r="AT24" s="267" t="s">
        <v>968</v>
      </c>
      <c r="AU24" s="267" t="s">
        <v>968</v>
      </c>
      <c r="AV24" s="267" t="s">
        <v>968</v>
      </c>
      <c r="AW24" s="267" t="s">
        <v>968</v>
      </c>
      <c r="AX24" s="267" t="s">
        <v>968</v>
      </c>
      <c r="AY24" s="267" t="s">
        <v>968</v>
      </c>
      <c r="AZ24" s="267" t="s">
        <v>968</v>
      </c>
      <c r="BA24" s="267" t="s">
        <v>968</v>
      </c>
      <c r="BB24" s="267" t="s">
        <v>968</v>
      </c>
      <c r="BC24" s="267" t="s">
        <v>968</v>
      </c>
    </row>
    <row r="25" spans="1:55" s="29" customFormat="1" ht="78.75" hidden="1" x14ac:dyDescent="0.25">
      <c r="A25" s="265" t="s">
        <v>977</v>
      </c>
      <c r="B25" s="266" t="s">
        <v>978</v>
      </c>
      <c r="C25" s="267" t="s">
        <v>968</v>
      </c>
      <c r="D25" s="274" t="s">
        <v>968</v>
      </c>
      <c r="E25" s="274" t="s">
        <v>968</v>
      </c>
      <c r="F25" s="274" t="s">
        <v>968</v>
      </c>
      <c r="G25" s="274" t="s">
        <v>968</v>
      </c>
      <c r="H25" s="274" t="s">
        <v>968</v>
      </c>
      <c r="I25" s="274" t="s">
        <v>968</v>
      </c>
      <c r="J25" s="274" t="s">
        <v>968</v>
      </c>
      <c r="K25" s="274" t="s">
        <v>968</v>
      </c>
      <c r="L25" s="274" t="s">
        <v>968</v>
      </c>
      <c r="M25" s="274" t="s">
        <v>968</v>
      </c>
      <c r="N25" s="274" t="s">
        <v>968</v>
      </c>
      <c r="O25" s="274" t="e">
        <f t="shared" si="4"/>
        <v>#VALUE!</v>
      </c>
      <c r="P25" s="274" t="s">
        <v>968</v>
      </c>
      <c r="Q25" s="274" t="s">
        <v>968</v>
      </c>
      <c r="R25" s="274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7" t="s">
        <v>968</v>
      </c>
      <c r="Y25" s="267" t="s">
        <v>968</v>
      </c>
      <c r="Z25" s="267" t="s">
        <v>968</v>
      </c>
      <c r="AA25" s="267" t="s">
        <v>968</v>
      </c>
      <c r="AB25" s="267" t="s">
        <v>968</v>
      </c>
      <c r="AC25" s="267" t="s">
        <v>968</v>
      </c>
      <c r="AD25" s="275" t="s">
        <v>968</v>
      </c>
      <c r="AE25" s="275" t="s">
        <v>968</v>
      </c>
      <c r="AF25" s="275" t="s">
        <v>968</v>
      </c>
      <c r="AG25" s="275" t="s">
        <v>968</v>
      </c>
      <c r="AH25" s="275" t="s">
        <v>968</v>
      </c>
      <c r="AI25" s="275" t="s">
        <v>968</v>
      </c>
      <c r="AJ25" s="275" t="s">
        <v>968</v>
      </c>
      <c r="AK25" s="275" t="s">
        <v>968</v>
      </c>
      <c r="AL25" s="275" t="s">
        <v>968</v>
      </c>
      <c r="AM25" s="275" t="s">
        <v>968</v>
      </c>
      <c r="AN25" s="275" t="s">
        <v>968</v>
      </c>
      <c r="AO25" s="267" t="s">
        <v>968</v>
      </c>
      <c r="AP25" s="274" t="s">
        <v>968</v>
      </c>
      <c r="AQ25" s="267" t="s">
        <v>968</v>
      </c>
      <c r="AR25" s="275" t="s">
        <v>968</v>
      </c>
      <c r="AS25" s="267" t="s">
        <v>968</v>
      </c>
      <c r="AT25" s="267" t="s">
        <v>968</v>
      </c>
      <c r="AU25" s="267" t="s">
        <v>968</v>
      </c>
      <c r="AV25" s="267" t="s">
        <v>968</v>
      </c>
      <c r="AW25" s="267" t="s">
        <v>968</v>
      </c>
      <c r="AX25" s="267" t="s">
        <v>968</v>
      </c>
      <c r="AY25" s="267" t="s">
        <v>968</v>
      </c>
      <c r="AZ25" s="267" t="s">
        <v>968</v>
      </c>
      <c r="BA25" s="267" t="s">
        <v>968</v>
      </c>
      <c r="BB25" s="267" t="s">
        <v>968</v>
      </c>
      <c r="BC25" s="267" t="s">
        <v>968</v>
      </c>
    </row>
    <row r="26" spans="1:55" s="29" customFormat="1" ht="31.5" x14ac:dyDescent="0.25">
      <c r="A26" s="265" t="s">
        <v>979</v>
      </c>
      <c r="B26" s="268" t="s">
        <v>980</v>
      </c>
      <c r="C26" s="267" t="s">
        <v>968</v>
      </c>
      <c r="D26" s="274">
        <f>D43</f>
        <v>82.048323883446869</v>
      </c>
      <c r="E26" s="274">
        <f t="shared" ref="E26:E53" si="5">J26+O26</f>
        <v>35.1109328</v>
      </c>
      <c r="F26" s="274">
        <f t="shared" ref="F26:F53" si="6">K26+P26</f>
        <v>1.4943599999999999</v>
      </c>
      <c r="G26" s="274" t="str">
        <f t="shared" ref="G26:I26" si="7">G43</f>
        <v>нд</v>
      </c>
      <c r="H26" s="274">
        <f t="shared" si="7"/>
        <v>33.616572799999993</v>
      </c>
      <c r="I26" s="274">
        <f t="shared" si="7"/>
        <v>0</v>
      </c>
      <c r="J26" s="274">
        <f t="shared" ref="J26:Q26" si="8">J43</f>
        <v>13.9670328</v>
      </c>
      <c r="K26" s="274">
        <f t="shared" si="8"/>
        <v>0</v>
      </c>
      <c r="L26" s="274">
        <f t="shared" si="8"/>
        <v>0</v>
      </c>
      <c r="M26" s="274">
        <f t="shared" si="8"/>
        <v>13.9670328</v>
      </c>
      <c r="N26" s="274">
        <f t="shared" si="8"/>
        <v>0</v>
      </c>
      <c r="O26" s="274">
        <f t="shared" si="4"/>
        <v>21.143899999999999</v>
      </c>
      <c r="P26" s="274">
        <f t="shared" si="8"/>
        <v>1.4943599999999999</v>
      </c>
      <c r="Q26" s="274" t="str">
        <f t="shared" si="8"/>
        <v>нд</v>
      </c>
      <c r="R26" s="274">
        <f>R43</f>
        <v>19.649539999999998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7" t="s">
        <v>968</v>
      </c>
      <c r="Y26" s="267" t="s">
        <v>968</v>
      </c>
      <c r="Z26" s="267" t="s">
        <v>968</v>
      </c>
      <c r="AA26" s="267" t="s">
        <v>968</v>
      </c>
      <c r="AB26" s="267" t="s">
        <v>968</v>
      </c>
      <c r="AC26" s="267" t="s">
        <v>968</v>
      </c>
      <c r="AD26" s="275">
        <f>AD43</f>
        <v>72.226936569539063</v>
      </c>
      <c r="AE26" s="275" t="s">
        <v>968</v>
      </c>
      <c r="AF26" s="275" t="s">
        <v>968</v>
      </c>
      <c r="AG26" s="275" t="s">
        <v>968</v>
      </c>
      <c r="AH26" s="275" t="s">
        <v>968</v>
      </c>
      <c r="AI26" s="275" t="s">
        <v>968</v>
      </c>
      <c r="AJ26" s="275">
        <f t="shared" ref="AJ26:AN26" si="9">AJ43</f>
        <v>0</v>
      </c>
      <c r="AK26" s="275">
        <f t="shared" si="9"/>
        <v>0</v>
      </c>
      <c r="AL26" s="275">
        <f t="shared" si="9"/>
        <v>0</v>
      </c>
      <c r="AM26" s="275">
        <f t="shared" si="9"/>
        <v>0</v>
      </c>
      <c r="AN26" s="275">
        <f t="shared" si="9"/>
        <v>0</v>
      </c>
      <c r="AO26" s="267" t="s">
        <v>968</v>
      </c>
      <c r="AP26" s="274">
        <f>AP43</f>
        <v>1.24251</v>
      </c>
      <c r="AQ26" s="267" t="s">
        <v>968</v>
      </c>
      <c r="AR26" s="275">
        <f>AR43</f>
        <v>11.639194000000002</v>
      </c>
      <c r="AS26" s="267" t="s">
        <v>968</v>
      </c>
      <c r="AT26" s="267" t="s">
        <v>968</v>
      </c>
      <c r="AU26" s="267" t="s">
        <v>968</v>
      </c>
      <c r="AV26" s="267" t="s">
        <v>968</v>
      </c>
      <c r="AW26" s="267" t="s">
        <v>968</v>
      </c>
      <c r="AX26" s="267" t="s">
        <v>968</v>
      </c>
      <c r="AY26" s="267" t="s">
        <v>968</v>
      </c>
      <c r="AZ26" s="267" t="s">
        <v>968</v>
      </c>
      <c r="BA26" s="267" t="s">
        <v>968</v>
      </c>
      <c r="BB26" s="267" t="s">
        <v>968</v>
      </c>
      <c r="BC26" s="267" t="s">
        <v>968</v>
      </c>
    </row>
    <row r="27" spans="1:55" s="29" customFormat="1" hidden="1" x14ac:dyDescent="0.25">
      <c r="A27" s="265" t="s">
        <v>981</v>
      </c>
      <c r="B27" s="266" t="s">
        <v>982</v>
      </c>
      <c r="C27" s="267" t="s">
        <v>968</v>
      </c>
      <c r="D27" s="274" t="s">
        <v>968</v>
      </c>
      <c r="E27" s="274" t="e">
        <f t="shared" si="5"/>
        <v>#VALUE!</v>
      </c>
      <c r="F27" s="274" t="e">
        <f t="shared" si="6"/>
        <v>#VALUE!</v>
      </c>
      <c r="G27" s="274" t="s">
        <v>968</v>
      </c>
      <c r="H27" s="274" t="s">
        <v>968</v>
      </c>
      <c r="I27" s="274" t="s">
        <v>968</v>
      </c>
      <c r="J27" s="274" t="s">
        <v>968</v>
      </c>
      <c r="K27" s="274" t="s">
        <v>968</v>
      </c>
      <c r="L27" s="274" t="s">
        <v>968</v>
      </c>
      <c r="M27" s="274" t="s">
        <v>968</v>
      </c>
      <c r="N27" s="274" t="s">
        <v>968</v>
      </c>
      <c r="O27" s="274" t="e">
        <f t="shared" si="4"/>
        <v>#VALUE!</v>
      </c>
      <c r="P27" s="274" t="s">
        <v>968</v>
      </c>
      <c r="Q27" s="274" t="s">
        <v>968</v>
      </c>
      <c r="R27" s="274" t="s">
        <v>968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67" t="s">
        <v>968</v>
      </c>
      <c r="X27" s="267" t="s">
        <v>968</v>
      </c>
      <c r="Y27" s="267" t="s">
        <v>968</v>
      </c>
      <c r="Z27" s="267" t="s">
        <v>968</v>
      </c>
      <c r="AA27" s="267" t="s">
        <v>968</v>
      </c>
      <c r="AB27" s="267" t="s">
        <v>968</v>
      </c>
      <c r="AC27" s="267" t="s">
        <v>968</v>
      </c>
      <c r="AD27" s="267" t="s">
        <v>968</v>
      </c>
      <c r="AE27" s="267" t="s">
        <v>968</v>
      </c>
      <c r="AF27" s="267" t="s">
        <v>968</v>
      </c>
      <c r="AG27" s="267" t="s">
        <v>968</v>
      </c>
      <c r="AH27" s="267" t="s">
        <v>968</v>
      </c>
      <c r="AI27" s="267" t="s">
        <v>968</v>
      </c>
      <c r="AJ27" s="267" t="s">
        <v>968</v>
      </c>
      <c r="AK27" s="267" t="s">
        <v>968</v>
      </c>
      <c r="AL27" s="267" t="s">
        <v>968</v>
      </c>
      <c r="AM27" s="267" t="s">
        <v>968</v>
      </c>
      <c r="AN27" s="267" t="s">
        <v>968</v>
      </c>
      <c r="AO27" s="267" t="s">
        <v>968</v>
      </c>
      <c r="AP27" s="274" t="s">
        <v>968</v>
      </c>
      <c r="AQ27" s="267" t="s">
        <v>968</v>
      </c>
      <c r="AR27" s="275" t="s">
        <v>968</v>
      </c>
      <c r="AS27" s="267" t="s">
        <v>968</v>
      </c>
      <c r="AT27" s="267" t="s">
        <v>968</v>
      </c>
      <c r="AU27" s="267" t="s">
        <v>968</v>
      </c>
      <c r="AV27" s="267" t="s">
        <v>968</v>
      </c>
      <c r="AW27" s="267" t="s">
        <v>968</v>
      </c>
      <c r="AX27" s="267" t="s">
        <v>968</v>
      </c>
      <c r="AY27" s="267" t="s">
        <v>968</v>
      </c>
      <c r="AZ27" s="267" t="s">
        <v>968</v>
      </c>
      <c r="BA27" s="267" t="s">
        <v>968</v>
      </c>
      <c r="BB27" s="267" t="s">
        <v>968</v>
      </c>
      <c r="BC27" s="267" t="s">
        <v>968</v>
      </c>
    </row>
    <row r="28" spans="1:55" s="29" customFormat="1" ht="47.25" hidden="1" x14ac:dyDescent="0.25">
      <c r="A28" s="265" t="s">
        <v>185</v>
      </c>
      <c r="B28" s="266" t="s">
        <v>983</v>
      </c>
      <c r="C28" s="267" t="s">
        <v>968</v>
      </c>
      <c r="D28" s="274" t="s">
        <v>968</v>
      </c>
      <c r="E28" s="274" t="e">
        <f t="shared" si="5"/>
        <v>#VALUE!</v>
      </c>
      <c r="F28" s="274" t="e">
        <f t="shared" si="6"/>
        <v>#VALUE!</v>
      </c>
      <c r="G28" s="274" t="s">
        <v>968</v>
      </c>
      <c r="H28" s="274" t="s">
        <v>968</v>
      </c>
      <c r="I28" s="274" t="s">
        <v>968</v>
      </c>
      <c r="J28" s="274" t="s">
        <v>968</v>
      </c>
      <c r="K28" s="274" t="s">
        <v>968</v>
      </c>
      <c r="L28" s="274" t="s">
        <v>968</v>
      </c>
      <c r="M28" s="274" t="s">
        <v>968</v>
      </c>
      <c r="N28" s="274" t="s">
        <v>968</v>
      </c>
      <c r="O28" s="274" t="e">
        <f t="shared" si="4"/>
        <v>#VALUE!</v>
      </c>
      <c r="P28" s="274" t="s">
        <v>968</v>
      </c>
      <c r="Q28" s="274" t="s">
        <v>968</v>
      </c>
      <c r="R28" s="274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7" t="s">
        <v>968</v>
      </c>
      <c r="Y28" s="267" t="s">
        <v>968</v>
      </c>
      <c r="Z28" s="267" t="s">
        <v>968</v>
      </c>
      <c r="AA28" s="267" t="s">
        <v>968</v>
      </c>
      <c r="AB28" s="267" t="s">
        <v>968</v>
      </c>
      <c r="AC28" s="267" t="s">
        <v>968</v>
      </c>
      <c r="AD28" s="267" t="s">
        <v>968</v>
      </c>
      <c r="AE28" s="267" t="s">
        <v>968</v>
      </c>
      <c r="AF28" s="267" t="s">
        <v>968</v>
      </c>
      <c r="AG28" s="267" t="s">
        <v>968</v>
      </c>
      <c r="AH28" s="267" t="s">
        <v>968</v>
      </c>
      <c r="AI28" s="267" t="s">
        <v>968</v>
      </c>
      <c r="AJ28" s="267" t="s">
        <v>968</v>
      </c>
      <c r="AK28" s="267" t="s">
        <v>968</v>
      </c>
      <c r="AL28" s="267" t="s">
        <v>968</v>
      </c>
      <c r="AM28" s="267" t="s">
        <v>968</v>
      </c>
      <c r="AN28" s="267" t="s">
        <v>968</v>
      </c>
      <c r="AO28" s="267" t="s">
        <v>968</v>
      </c>
      <c r="AP28" s="274" t="s">
        <v>968</v>
      </c>
      <c r="AQ28" s="267" t="s">
        <v>968</v>
      </c>
      <c r="AR28" s="275" t="s">
        <v>968</v>
      </c>
      <c r="AS28" s="267" t="s">
        <v>968</v>
      </c>
      <c r="AT28" s="267" t="s">
        <v>968</v>
      </c>
      <c r="AU28" s="267" t="s">
        <v>968</v>
      </c>
      <c r="AV28" s="267" t="s">
        <v>968</v>
      </c>
      <c r="AW28" s="267" t="s">
        <v>968</v>
      </c>
      <c r="AX28" s="267" t="s">
        <v>968</v>
      </c>
      <c r="AY28" s="267" t="s">
        <v>968</v>
      </c>
      <c r="AZ28" s="267" t="s">
        <v>968</v>
      </c>
      <c r="BA28" s="267" t="s">
        <v>968</v>
      </c>
      <c r="BB28" s="267" t="s">
        <v>968</v>
      </c>
      <c r="BC28" s="267" t="s">
        <v>968</v>
      </c>
    </row>
    <row r="29" spans="1:55" s="29" customFormat="1" ht="78.75" hidden="1" x14ac:dyDescent="0.25">
      <c r="A29" s="265" t="s">
        <v>187</v>
      </c>
      <c r="B29" s="266" t="s">
        <v>984</v>
      </c>
      <c r="C29" s="267" t="s">
        <v>968</v>
      </c>
      <c r="D29" s="274" t="s">
        <v>968</v>
      </c>
      <c r="E29" s="274" t="e">
        <f t="shared" si="5"/>
        <v>#VALUE!</v>
      </c>
      <c r="F29" s="274" t="e">
        <f t="shared" si="6"/>
        <v>#VALUE!</v>
      </c>
      <c r="G29" s="274" t="s">
        <v>968</v>
      </c>
      <c r="H29" s="274" t="s">
        <v>968</v>
      </c>
      <c r="I29" s="274" t="s">
        <v>968</v>
      </c>
      <c r="J29" s="274" t="s">
        <v>968</v>
      </c>
      <c r="K29" s="274" t="s">
        <v>968</v>
      </c>
      <c r="L29" s="274" t="s">
        <v>968</v>
      </c>
      <c r="M29" s="274" t="s">
        <v>968</v>
      </c>
      <c r="N29" s="274" t="s">
        <v>968</v>
      </c>
      <c r="O29" s="274" t="e">
        <f t="shared" si="4"/>
        <v>#VALUE!</v>
      </c>
      <c r="P29" s="274" t="s">
        <v>968</v>
      </c>
      <c r="Q29" s="274" t="s">
        <v>968</v>
      </c>
      <c r="R29" s="274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7" t="s">
        <v>968</v>
      </c>
      <c r="Y29" s="267" t="s">
        <v>968</v>
      </c>
      <c r="Z29" s="267" t="s">
        <v>968</v>
      </c>
      <c r="AA29" s="267" t="s">
        <v>968</v>
      </c>
      <c r="AB29" s="267" t="s">
        <v>968</v>
      </c>
      <c r="AC29" s="267" t="s">
        <v>968</v>
      </c>
      <c r="AD29" s="267" t="s">
        <v>968</v>
      </c>
      <c r="AE29" s="267" t="s">
        <v>968</v>
      </c>
      <c r="AF29" s="267" t="s">
        <v>968</v>
      </c>
      <c r="AG29" s="267" t="s">
        <v>968</v>
      </c>
      <c r="AH29" s="267" t="s">
        <v>968</v>
      </c>
      <c r="AI29" s="267" t="s">
        <v>968</v>
      </c>
      <c r="AJ29" s="267" t="s">
        <v>968</v>
      </c>
      <c r="AK29" s="267" t="s">
        <v>968</v>
      </c>
      <c r="AL29" s="267" t="s">
        <v>968</v>
      </c>
      <c r="AM29" s="267" t="s">
        <v>968</v>
      </c>
      <c r="AN29" s="267" t="s">
        <v>968</v>
      </c>
      <c r="AO29" s="267" t="s">
        <v>968</v>
      </c>
      <c r="AP29" s="274" t="s">
        <v>968</v>
      </c>
      <c r="AQ29" s="267" t="s">
        <v>968</v>
      </c>
      <c r="AR29" s="275" t="s">
        <v>968</v>
      </c>
      <c r="AS29" s="267" t="s">
        <v>968</v>
      </c>
      <c r="AT29" s="267" t="s">
        <v>968</v>
      </c>
      <c r="AU29" s="267" t="s">
        <v>968</v>
      </c>
      <c r="AV29" s="267" t="s">
        <v>968</v>
      </c>
      <c r="AW29" s="267" t="s">
        <v>968</v>
      </c>
      <c r="AX29" s="267" t="s">
        <v>968</v>
      </c>
      <c r="AY29" s="267" t="s">
        <v>968</v>
      </c>
      <c r="AZ29" s="267" t="s">
        <v>968</v>
      </c>
      <c r="BA29" s="267" t="s">
        <v>968</v>
      </c>
      <c r="BB29" s="267" t="s">
        <v>968</v>
      </c>
      <c r="BC29" s="267" t="s">
        <v>968</v>
      </c>
    </row>
    <row r="30" spans="1:55" s="29" customFormat="1" ht="78.75" hidden="1" x14ac:dyDescent="0.25">
      <c r="A30" s="265" t="s">
        <v>200</v>
      </c>
      <c r="B30" s="266" t="s">
        <v>985</v>
      </c>
      <c r="C30" s="267" t="s">
        <v>968</v>
      </c>
      <c r="D30" s="274" t="s">
        <v>968</v>
      </c>
      <c r="E30" s="274" t="e">
        <f t="shared" si="5"/>
        <v>#VALUE!</v>
      </c>
      <c r="F30" s="274" t="e">
        <f t="shared" si="6"/>
        <v>#VALUE!</v>
      </c>
      <c r="G30" s="274" t="s">
        <v>968</v>
      </c>
      <c r="H30" s="274" t="s">
        <v>968</v>
      </c>
      <c r="I30" s="274" t="s">
        <v>968</v>
      </c>
      <c r="J30" s="274" t="s">
        <v>968</v>
      </c>
      <c r="K30" s="274" t="s">
        <v>968</v>
      </c>
      <c r="L30" s="274" t="s">
        <v>968</v>
      </c>
      <c r="M30" s="274" t="s">
        <v>968</v>
      </c>
      <c r="N30" s="274" t="s">
        <v>968</v>
      </c>
      <c r="O30" s="274" t="e">
        <f t="shared" si="4"/>
        <v>#VALUE!</v>
      </c>
      <c r="P30" s="274" t="s">
        <v>968</v>
      </c>
      <c r="Q30" s="274" t="s">
        <v>968</v>
      </c>
      <c r="R30" s="274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7" t="s">
        <v>968</v>
      </c>
      <c r="Y30" s="267" t="s">
        <v>968</v>
      </c>
      <c r="Z30" s="267" t="s">
        <v>968</v>
      </c>
      <c r="AA30" s="267" t="s">
        <v>968</v>
      </c>
      <c r="AB30" s="267" t="s">
        <v>968</v>
      </c>
      <c r="AC30" s="267" t="s">
        <v>968</v>
      </c>
      <c r="AD30" s="267" t="s">
        <v>968</v>
      </c>
      <c r="AE30" s="267" t="s">
        <v>968</v>
      </c>
      <c r="AF30" s="267" t="s">
        <v>968</v>
      </c>
      <c r="AG30" s="267" t="s">
        <v>968</v>
      </c>
      <c r="AH30" s="267" t="s">
        <v>968</v>
      </c>
      <c r="AI30" s="267" t="s">
        <v>968</v>
      </c>
      <c r="AJ30" s="267" t="s">
        <v>968</v>
      </c>
      <c r="AK30" s="267" t="s">
        <v>968</v>
      </c>
      <c r="AL30" s="267" t="s">
        <v>968</v>
      </c>
      <c r="AM30" s="267" t="s">
        <v>968</v>
      </c>
      <c r="AN30" s="267" t="s">
        <v>968</v>
      </c>
      <c r="AO30" s="267" t="s">
        <v>968</v>
      </c>
      <c r="AP30" s="274" t="s">
        <v>968</v>
      </c>
      <c r="AQ30" s="267" t="s">
        <v>968</v>
      </c>
      <c r="AR30" s="275" t="s">
        <v>968</v>
      </c>
      <c r="AS30" s="267" t="s">
        <v>968</v>
      </c>
      <c r="AT30" s="267" t="s">
        <v>968</v>
      </c>
      <c r="AU30" s="267" t="s">
        <v>968</v>
      </c>
      <c r="AV30" s="267" t="s">
        <v>968</v>
      </c>
      <c r="AW30" s="267" t="s">
        <v>968</v>
      </c>
      <c r="AX30" s="267" t="s">
        <v>968</v>
      </c>
      <c r="AY30" s="267" t="s">
        <v>968</v>
      </c>
      <c r="AZ30" s="267" t="s">
        <v>968</v>
      </c>
      <c r="BA30" s="267" t="s">
        <v>968</v>
      </c>
      <c r="BB30" s="267" t="s">
        <v>968</v>
      </c>
      <c r="BC30" s="267" t="s">
        <v>968</v>
      </c>
    </row>
    <row r="31" spans="1:55" s="29" customFormat="1" ht="78.75" hidden="1" x14ac:dyDescent="0.25">
      <c r="A31" s="265" t="s">
        <v>201</v>
      </c>
      <c r="B31" s="266" t="s">
        <v>986</v>
      </c>
      <c r="C31" s="267" t="s">
        <v>968</v>
      </c>
      <c r="D31" s="274" t="s">
        <v>968</v>
      </c>
      <c r="E31" s="274" t="e">
        <f t="shared" si="5"/>
        <v>#VALUE!</v>
      </c>
      <c r="F31" s="274" t="e">
        <f t="shared" si="6"/>
        <v>#VALUE!</v>
      </c>
      <c r="G31" s="274" t="s">
        <v>968</v>
      </c>
      <c r="H31" s="274" t="s">
        <v>968</v>
      </c>
      <c r="I31" s="274" t="s">
        <v>968</v>
      </c>
      <c r="J31" s="274" t="s">
        <v>968</v>
      </c>
      <c r="K31" s="274" t="s">
        <v>968</v>
      </c>
      <c r="L31" s="274" t="s">
        <v>968</v>
      </c>
      <c r="M31" s="274" t="s">
        <v>968</v>
      </c>
      <c r="N31" s="274" t="s">
        <v>968</v>
      </c>
      <c r="O31" s="274" t="e">
        <f t="shared" si="4"/>
        <v>#VALUE!</v>
      </c>
      <c r="P31" s="274" t="s">
        <v>968</v>
      </c>
      <c r="Q31" s="274" t="s">
        <v>968</v>
      </c>
      <c r="R31" s="274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7" t="s">
        <v>968</v>
      </c>
      <c r="Y31" s="267" t="s">
        <v>968</v>
      </c>
      <c r="Z31" s="267" t="s">
        <v>968</v>
      </c>
      <c r="AA31" s="267" t="s">
        <v>968</v>
      </c>
      <c r="AB31" s="267" t="s">
        <v>968</v>
      </c>
      <c r="AC31" s="267" t="s">
        <v>968</v>
      </c>
      <c r="AD31" s="267" t="s">
        <v>968</v>
      </c>
      <c r="AE31" s="267" t="s">
        <v>968</v>
      </c>
      <c r="AF31" s="267" t="s">
        <v>968</v>
      </c>
      <c r="AG31" s="267" t="s">
        <v>968</v>
      </c>
      <c r="AH31" s="267" t="s">
        <v>968</v>
      </c>
      <c r="AI31" s="267" t="s">
        <v>968</v>
      </c>
      <c r="AJ31" s="267" t="s">
        <v>968</v>
      </c>
      <c r="AK31" s="267" t="s">
        <v>968</v>
      </c>
      <c r="AL31" s="267" t="s">
        <v>968</v>
      </c>
      <c r="AM31" s="267" t="s">
        <v>968</v>
      </c>
      <c r="AN31" s="267" t="s">
        <v>968</v>
      </c>
      <c r="AO31" s="267" t="s">
        <v>968</v>
      </c>
      <c r="AP31" s="274" t="s">
        <v>968</v>
      </c>
      <c r="AQ31" s="267" t="s">
        <v>968</v>
      </c>
      <c r="AR31" s="275" t="s">
        <v>968</v>
      </c>
      <c r="AS31" s="267" t="s">
        <v>968</v>
      </c>
      <c r="AT31" s="267" t="s">
        <v>968</v>
      </c>
      <c r="AU31" s="267" t="s">
        <v>968</v>
      </c>
      <c r="AV31" s="267" t="s">
        <v>968</v>
      </c>
      <c r="AW31" s="267" t="s">
        <v>968</v>
      </c>
      <c r="AX31" s="267" t="s">
        <v>968</v>
      </c>
      <c r="AY31" s="267" t="s">
        <v>968</v>
      </c>
      <c r="AZ31" s="267" t="s">
        <v>968</v>
      </c>
      <c r="BA31" s="267" t="s">
        <v>968</v>
      </c>
      <c r="BB31" s="267" t="s">
        <v>968</v>
      </c>
      <c r="BC31" s="267" t="s">
        <v>968</v>
      </c>
    </row>
    <row r="32" spans="1:55" s="29" customFormat="1" ht="173.25" hidden="1" x14ac:dyDescent="0.25">
      <c r="A32" s="265" t="s">
        <v>987</v>
      </c>
      <c r="B32" s="266" t="s">
        <v>988</v>
      </c>
      <c r="C32" s="267" t="s">
        <v>968</v>
      </c>
      <c r="D32" s="274" t="s">
        <v>968</v>
      </c>
      <c r="E32" s="274" t="e">
        <f t="shared" si="5"/>
        <v>#VALUE!</v>
      </c>
      <c r="F32" s="274" t="e">
        <f t="shared" si="6"/>
        <v>#VALUE!</v>
      </c>
      <c r="G32" s="274" t="s">
        <v>968</v>
      </c>
      <c r="H32" s="274" t="s">
        <v>968</v>
      </c>
      <c r="I32" s="274" t="s">
        <v>968</v>
      </c>
      <c r="J32" s="274" t="s">
        <v>968</v>
      </c>
      <c r="K32" s="274" t="s">
        <v>968</v>
      </c>
      <c r="L32" s="274" t="s">
        <v>968</v>
      </c>
      <c r="M32" s="274" t="s">
        <v>968</v>
      </c>
      <c r="N32" s="274" t="s">
        <v>968</v>
      </c>
      <c r="O32" s="274" t="e">
        <f t="shared" si="4"/>
        <v>#VALUE!</v>
      </c>
      <c r="P32" s="274" t="s">
        <v>968</v>
      </c>
      <c r="Q32" s="274" t="s">
        <v>968</v>
      </c>
      <c r="R32" s="274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7" t="s">
        <v>968</v>
      </c>
      <c r="Y32" s="267" t="s">
        <v>968</v>
      </c>
      <c r="Z32" s="267" t="s">
        <v>968</v>
      </c>
      <c r="AA32" s="267" t="s">
        <v>968</v>
      </c>
      <c r="AB32" s="267" t="s">
        <v>968</v>
      </c>
      <c r="AC32" s="267" t="s">
        <v>968</v>
      </c>
      <c r="AD32" s="267" t="s">
        <v>968</v>
      </c>
      <c r="AE32" s="267" t="s">
        <v>968</v>
      </c>
      <c r="AF32" s="267" t="s">
        <v>968</v>
      </c>
      <c r="AG32" s="267" t="s">
        <v>968</v>
      </c>
      <c r="AH32" s="267" t="s">
        <v>968</v>
      </c>
      <c r="AI32" s="267" t="s">
        <v>968</v>
      </c>
      <c r="AJ32" s="267" t="s">
        <v>968</v>
      </c>
      <c r="AK32" s="267" t="s">
        <v>968</v>
      </c>
      <c r="AL32" s="267" t="s">
        <v>968</v>
      </c>
      <c r="AM32" s="267" t="s">
        <v>968</v>
      </c>
      <c r="AN32" s="267" t="s">
        <v>968</v>
      </c>
      <c r="AO32" s="267" t="s">
        <v>968</v>
      </c>
      <c r="AP32" s="274" t="s">
        <v>968</v>
      </c>
      <c r="AQ32" s="267" t="s">
        <v>968</v>
      </c>
      <c r="AR32" s="275" t="s">
        <v>968</v>
      </c>
      <c r="AS32" s="267" t="s">
        <v>968</v>
      </c>
      <c r="AT32" s="267" t="s">
        <v>968</v>
      </c>
      <c r="AU32" s="267" t="s">
        <v>968</v>
      </c>
      <c r="AV32" s="267" t="s">
        <v>968</v>
      </c>
      <c r="AW32" s="267" t="s">
        <v>968</v>
      </c>
      <c r="AX32" s="267" t="s">
        <v>968</v>
      </c>
      <c r="AY32" s="267" t="s">
        <v>968</v>
      </c>
      <c r="AZ32" s="267" t="s">
        <v>968</v>
      </c>
      <c r="BA32" s="267" t="s">
        <v>968</v>
      </c>
      <c r="BB32" s="267" t="s">
        <v>968</v>
      </c>
      <c r="BC32" s="267" t="s">
        <v>968</v>
      </c>
    </row>
    <row r="33" spans="1:55" s="29" customFormat="1" ht="78.75" hidden="1" x14ac:dyDescent="0.25">
      <c r="A33" s="265" t="s">
        <v>203</v>
      </c>
      <c r="B33" s="266" t="s">
        <v>989</v>
      </c>
      <c r="C33" s="267" t="s">
        <v>968</v>
      </c>
      <c r="D33" s="274" t="s">
        <v>968</v>
      </c>
      <c r="E33" s="274" t="e">
        <f t="shared" si="5"/>
        <v>#VALUE!</v>
      </c>
      <c r="F33" s="274" t="e">
        <f t="shared" si="6"/>
        <v>#VALUE!</v>
      </c>
      <c r="G33" s="274" t="s">
        <v>968</v>
      </c>
      <c r="H33" s="274" t="s">
        <v>968</v>
      </c>
      <c r="I33" s="274" t="s">
        <v>968</v>
      </c>
      <c r="J33" s="274" t="s">
        <v>968</v>
      </c>
      <c r="K33" s="274" t="s">
        <v>968</v>
      </c>
      <c r="L33" s="274" t="s">
        <v>968</v>
      </c>
      <c r="M33" s="274" t="s">
        <v>968</v>
      </c>
      <c r="N33" s="274" t="s">
        <v>968</v>
      </c>
      <c r="O33" s="274" t="e">
        <f t="shared" si="4"/>
        <v>#VALUE!</v>
      </c>
      <c r="P33" s="274" t="s">
        <v>968</v>
      </c>
      <c r="Q33" s="274" t="s">
        <v>968</v>
      </c>
      <c r="R33" s="274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7" t="s">
        <v>968</v>
      </c>
      <c r="Y33" s="267" t="s">
        <v>968</v>
      </c>
      <c r="Z33" s="267" t="s">
        <v>968</v>
      </c>
      <c r="AA33" s="267" t="s">
        <v>968</v>
      </c>
      <c r="AB33" s="267" t="s">
        <v>968</v>
      </c>
      <c r="AC33" s="267" t="s">
        <v>968</v>
      </c>
      <c r="AD33" s="267" t="s">
        <v>968</v>
      </c>
      <c r="AE33" s="267" t="s">
        <v>968</v>
      </c>
      <c r="AF33" s="267" t="s">
        <v>968</v>
      </c>
      <c r="AG33" s="267" t="s">
        <v>968</v>
      </c>
      <c r="AH33" s="267" t="s">
        <v>968</v>
      </c>
      <c r="AI33" s="267" t="s">
        <v>968</v>
      </c>
      <c r="AJ33" s="267" t="s">
        <v>968</v>
      </c>
      <c r="AK33" s="267" t="s">
        <v>968</v>
      </c>
      <c r="AL33" s="267" t="s">
        <v>968</v>
      </c>
      <c r="AM33" s="267" t="s">
        <v>968</v>
      </c>
      <c r="AN33" s="267" t="s">
        <v>968</v>
      </c>
      <c r="AO33" s="267" t="s">
        <v>968</v>
      </c>
      <c r="AP33" s="274" t="s">
        <v>968</v>
      </c>
      <c r="AQ33" s="267" t="s">
        <v>968</v>
      </c>
      <c r="AR33" s="275" t="s">
        <v>968</v>
      </c>
      <c r="AS33" s="267" t="s">
        <v>968</v>
      </c>
      <c r="AT33" s="267" t="s">
        <v>968</v>
      </c>
      <c r="AU33" s="267" t="s">
        <v>968</v>
      </c>
      <c r="AV33" s="267" t="s">
        <v>968</v>
      </c>
      <c r="AW33" s="267" t="s">
        <v>968</v>
      </c>
      <c r="AX33" s="267" t="s">
        <v>968</v>
      </c>
      <c r="AY33" s="267" t="s">
        <v>968</v>
      </c>
      <c r="AZ33" s="267" t="s">
        <v>968</v>
      </c>
      <c r="BA33" s="267" t="s">
        <v>968</v>
      </c>
      <c r="BB33" s="267" t="s">
        <v>968</v>
      </c>
      <c r="BC33" s="267" t="s">
        <v>968</v>
      </c>
    </row>
    <row r="34" spans="1:55" s="29" customFormat="1" ht="141.75" hidden="1" x14ac:dyDescent="0.25">
      <c r="A34" s="265" t="s">
        <v>204</v>
      </c>
      <c r="B34" s="266" t="s">
        <v>990</v>
      </c>
      <c r="C34" s="267" t="s">
        <v>968</v>
      </c>
      <c r="D34" s="274" t="s">
        <v>968</v>
      </c>
      <c r="E34" s="274" t="e">
        <f t="shared" si="5"/>
        <v>#VALUE!</v>
      </c>
      <c r="F34" s="274" t="e">
        <f t="shared" si="6"/>
        <v>#VALUE!</v>
      </c>
      <c r="G34" s="274" t="s">
        <v>968</v>
      </c>
      <c r="H34" s="274" t="s">
        <v>968</v>
      </c>
      <c r="I34" s="274" t="s">
        <v>968</v>
      </c>
      <c r="J34" s="274" t="s">
        <v>968</v>
      </c>
      <c r="K34" s="274" t="s">
        <v>968</v>
      </c>
      <c r="L34" s="274" t="s">
        <v>968</v>
      </c>
      <c r="M34" s="274" t="s">
        <v>968</v>
      </c>
      <c r="N34" s="274" t="s">
        <v>968</v>
      </c>
      <c r="O34" s="274" t="e">
        <f t="shared" si="4"/>
        <v>#VALUE!</v>
      </c>
      <c r="P34" s="274" t="s">
        <v>968</v>
      </c>
      <c r="Q34" s="274" t="s">
        <v>968</v>
      </c>
      <c r="R34" s="274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7" t="s">
        <v>968</v>
      </c>
      <c r="Y34" s="267" t="s">
        <v>968</v>
      </c>
      <c r="Z34" s="267" t="s">
        <v>968</v>
      </c>
      <c r="AA34" s="267" t="s">
        <v>968</v>
      </c>
      <c r="AB34" s="267" t="s">
        <v>968</v>
      </c>
      <c r="AC34" s="267" t="s">
        <v>968</v>
      </c>
      <c r="AD34" s="267" t="s">
        <v>968</v>
      </c>
      <c r="AE34" s="267" t="s">
        <v>968</v>
      </c>
      <c r="AF34" s="267" t="s">
        <v>968</v>
      </c>
      <c r="AG34" s="267" t="s">
        <v>968</v>
      </c>
      <c r="AH34" s="267" t="s">
        <v>968</v>
      </c>
      <c r="AI34" s="267" t="s">
        <v>968</v>
      </c>
      <c r="AJ34" s="267" t="s">
        <v>968</v>
      </c>
      <c r="AK34" s="267" t="s">
        <v>968</v>
      </c>
      <c r="AL34" s="267" t="s">
        <v>968</v>
      </c>
      <c r="AM34" s="267" t="s">
        <v>968</v>
      </c>
      <c r="AN34" s="267" t="s">
        <v>968</v>
      </c>
      <c r="AO34" s="267" t="s">
        <v>968</v>
      </c>
      <c r="AP34" s="274" t="s">
        <v>968</v>
      </c>
      <c r="AQ34" s="267" t="s">
        <v>968</v>
      </c>
      <c r="AR34" s="275" t="s">
        <v>968</v>
      </c>
      <c r="AS34" s="267" t="s">
        <v>968</v>
      </c>
      <c r="AT34" s="267" t="s">
        <v>968</v>
      </c>
      <c r="AU34" s="267" t="s">
        <v>968</v>
      </c>
      <c r="AV34" s="267" t="s">
        <v>968</v>
      </c>
      <c r="AW34" s="267" t="s">
        <v>968</v>
      </c>
      <c r="AX34" s="267" t="s">
        <v>968</v>
      </c>
      <c r="AY34" s="267" t="s">
        <v>968</v>
      </c>
      <c r="AZ34" s="267" t="s">
        <v>968</v>
      </c>
      <c r="BA34" s="267" t="s">
        <v>968</v>
      </c>
      <c r="BB34" s="267" t="s">
        <v>968</v>
      </c>
      <c r="BC34" s="267" t="s">
        <v>968</v>
      </c>
    </row>
    <row r="35" spans="1:55" s="29" customFormat="1" ht="94.5" hidden="1" x14ac:dyDescent="0.25">
      <c r="A35" s="265" t="s">
        <v>214</v>
      </c>
      <c r="B35" s="266" t="s">
        <v>992</v>
      </c>
      <c r="C35" s="267" t="s">
        <v>968</v>
      </c>
      <c r="D35" s="274" t="s">
        <v>968</v>
      </c>
      <c r="E35" s="274" t="e">
        <f t="shared" si="5"/>
        <v>#VALUE!</v>
      </c>
      <c r="F35" s="274" t="e">
        <f t="shared" si="6"/>
        <v>#VALUE!</v>
      </c>
      <c r="G35" s="274" t="s">
        <v>968</v>
      </c>
      <c r="H35" s="274" t="s">
        <v>968</v>
      </c>
      <c r="I35" s="274" t="s">
        <v>968</v>
      </c>
      <c r="J35" s="274" t="s">
        <v>968</v>
      </c>
      <c r="K35" s="274" t="s">
        <v>968</v>
      </c>
      <c r="L35" s="274" t="s">
        <v>968</v>
      </c>
      <c r="M35" s="274" t="s">
        <v>968</v>
      </c>
      <c r="N35" s="274" t="s">
        <v>968</v>
      </c>
      <c r="O35" s="274" t="e">
        <f t="shared" si="4"/>
        <v>#VALUE!</v>
      </c>
      <c r="P35" s="274" t="s">
        <v>968</v>
      </c>
      <c r="Q35" s="274" t="s">
        <v>968</v>
      </c>
      <c r="R35" s="274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7" t="s">
        <v>968</v>
      </c>
      <c r="Y35" s="267" t="s">
        <v>968</v>
      </c>
      <c r="Z35" s="267" t="s">
        <v>968</v>
      </c>
      <c r="AA35" s="267" t="s">
        <v>968</v>
      </c>
      <c r="AB35" s="267" t="s">
        <v>968</v>
      </c>
      <c r="AC35" s="267" t="s">
        <v>968</v>
      </c>
      <c r="AD35" s="267" t="s">
        <v>968</v>
      </c>
      <c r="AE35" s="267" t="s">
        <v>968</v>
      </c>
      <c r="AF35" s="267" t="s">
        <v>968</v>
      </c>
      <c r="AG35" s="267" t="s">
        <v>968</v>
      </c>
      <c r="AH35" s="267" t="s">
        <v>968</v>
      </c>
      <c r="AI35" s="267" t="s">
        <v>968</v>
      </c>
      <c r="AJ35" s="267" t="s">
        <v>968</v>
      </c>
      <c r="AK35" s="267" t="s">
        <v>968</v>
      </c>
      <c r="AL35" s="267" t="s">
        <v>968</v>
      </c>
      <c r="AM35" s="267" t="s">
        <v>968</v>
      </c>
      <c r="AN35" s="267" t="s">
        <v>968</v>
      </c>
      <c r="AO35" s="267" t="s">
        <v>968</v>
      </c>
      <c r="AP35" s="274" t="s">
        <v>968</v>
      </c>
      <c r="AQ35" s="267" t="s">
        <v>968</v>
      </c>
      <c r="AR35" s="275" t="s">
        <v>968</v>
      </c>
      <c r="AS35" s="267" t="s">
        <v>968</v>
      </c>
      <c r="AT35" s="267" t="s">
        <v>968</v>
      </c>
      <c r="AU35" s="267" t="s">
        <v>968</v>
      </c>
      <c r="AV35" s="267" t="s">
        <v>968</v>
      </c>
      <c r="AW35" s="267" t="s">
        <v>968</v>
      </c>
      <c r="AX35" s="267" t="s">
        <v>968</v>
      </c>
      <c r="AY35" s="267" t="s">
        <v>968</v>
      </c>
      <c r="AZ35" s="267" t="s">
        <v>968</v>
      </c>
      <c r="BA35" s="267" t="s">
        <v>968</v>
      </c>
      <c r="BB35" s="267" t="s">
        <v>968</v>
      </c>
      <c r="BC35" s="267" t="s">
        <v>968</v>
      </c>
    </row>
    <row r="36" spans="1:55" s="29" customFormat="1" ht="63" hidden="1" x14ac:dyDescent="0.25">
      <c r="A36" s="265" t="s">
        <v>215</v>
      </c>
      <c r="B36" s="266" t="s">
        <v>993</v>
      </c>
      <c r="C36" s="267" t="s">
        <v>968</v>
      </c>
      <c r="D36" s="274" t="s">
        <v>968</v>
      </c>
      <c r="E36" s="274" t="e">
        <f t="shared" si="5"/>
        <v>#VALUE!</v>
      </c>
      <c r="F36" s="274" t="e">
        <f t="shared" si="6"/>
        <v>#VALUE!</v>
      </c>
      <c r="G36" s="274" t="s">
        <v>968</v>
      </c>
      <c r="H36" s="274" t="s">
        <v>968</v>
      </c>
      <c r="I36" s="274" t="s">
        <v>968</v>
      </c>
      <c r="J36" s="274" t="s">
        <v>968</v>
      </c>
      <c r="K36" s="274" t="s">
        <v>968</v>
      </c>
      <c r="L36" s="274" t="s">
        <v>968</v>
      </c>
      <c r="M36" s="274" t="s">
        <v>968</v>
      </c>
      <c r="N36" s="274" t="s">
        <v>968</v>
      </c>
      <c r="O36" s="274" t="e">
        <f t="shared" si="4"/>
        <v>#VALUE!</v>
      </c>
      <c r="P36" s="274" t="s">
        <v>968</v>
      </c>
      <c r="Q36" s="274" t="s">
        <v>968</v>
      </c>
      <c r="R36" s="274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7" t="s">
        <v>968</v>
      </c>
      <c r="Y36" s="267" t="s">
        <v>968</v>
      </c>
      <c r="Z36" s="267" t="s">
        <v>968</v>
      </c>
      <c r="AA36" s="267" t="s">
        <v>968</v>
      </c>
      <c r="AB36" s="267" t="s">
        <v>968</v>
      </c>
      <c r="AC36" s="267" t="s">
        <v>968</v>
      </c>
      <c r="AD36" s="267" t="s">
        <v>968</v>
      </c>
      <c r="AE36" s="267" t="s">
        <v>968</v>
      </c>
      <c r="AF36" s="267" t="s">
        <v>968</v>
      </c>
      <c r="AG36" s="267" t="s">
        <v>968</v>
      </c>
      <c r="AH36" s="267" t="s">
        <v>968</v>
      </c>
      <c r="AI36" s="267" t="s">
        <v>968</v>
      </c>
      <c r="AJ36" s="267" t="s">
        <v>968</v>
      </c>
      <c r="AK36" s="267" t="s">
        <v>968</v>
      </c>
      <c r="AL36" s="267" t="s">
        <v>968</v>
      </c>
      <c r="AM36" s="267" t="s">
        <v>968</v>
      </c>
      <c r="AN36" s="267" t="s">
        <v>968</v>
      </c>
      <c r="AO36" s="267" t="s">
        <v>968</v>
      </c>
      <c r="AP36" s="274" t="s">
        <v>968</v>
      </c>
      <c r="AQ36" s="267" t="s">
        <v>968</v>
      </c>
      <c r="AR36" s="275" t="s">
        <v>968</v>
      </c>
      <c r="AS36" s="267" t="s">
        <v>968</v>
      </c>
      <c r="AT36" s="267" t="s">
        <v>968</v>
      </c>
      <c r="AU36" s="267" t="s">
        <v>968</v>
      </c>
      <c r="AV36" s="267" t="s">
        <v>968</v>
      </c>
      <c r="AW36" s="267" t="s">
        <v>968</v>
      </c>
      <c r="AX36" s="267" t="s">
        <v>968</v>
      </c>
      <c r="AY36" s="267" t="s">
        <v>968</v>
      </c>
      <c r="AZ36" s="267" t="s">
        <v>968</v>
      </c>
      <c r="BA36" s="267" t="s">
        <v>968</v>
      </c>
      <c r="BB36" s="267" t="s">
        <v>968</v>
      </c>
      <c r="BC36" s="267" t="s">
        <v>968</v>
      </c>
    </row>
    <row r="37" spans="1:55" s="29" customFormat="1" ht="110.25" hidden="1" x14ac:dyDescent="0.25">
      <c r="A37" s="265" t="s">
        <v>994</v>
      </c>
      <c r="B37" s="266" t="s">
        <v>995</v>
      </c>
      <c r="C37" s="267" t="s">
        <v>968</v>
      </c>
      <c r="D37" s="274" t="s">
        <v>968</v>
      </c>
      <c r="E37" s="274" t="e">
        <f t="shared" si="5"/>
        <v>#VALUE!</v>
      </c>
      <c r="F37" s="274" t="e">
        <f t="shared" si="6"/>
        <v>#VALUE!</v>
      </c>
      <c r="G37" s="274" t="s">
        <v>968</v>
      </c>
      <c r="H37" s="274" t="s">
        <v>968</v>
      </c>
      <c r="I37" s="274" t="s">
        <v>968</v>
      </c>
      <c r="J37" s="274" t="s">
        <v>968</v>
      </c>
      <c r="K37" s="274" t="s">
        <v>968</v>
      </c>
      <c r="L37" s="274" t="s">
        <v>968</v>
      </c>
      <c r="M37" s="274" t="s">
        <v>968</v>
      </c>
      <c r="N37" s="274" t="s">
        <v>968</v>
      </c>
      <c r="O37" s="274" t="e">
        <f t="shared" si="4"/>
        <v>#VALUE!</v>
      </c>
      <c r="P37" s="274" t="s">
        <v>968</v>
      </c>
      <c r="Q37" s="274" t="s">
        <v>968</v>
      </c>
      <c r="R37" s="274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7" t="s">
        <v>968</v>
      </c>
      <c r="Y37" s="267" t="s">
        <v>968</v>
      </c>
      <c r="Z37" s="267" t="s">
        <v>968</v>
      </c>
      <c r="AA37" s="267" t="s">
        <v>968</v>
      </c>
      <c r="AB37" s="267" t="s">
        <v>968</v>
      </c>
      <c r="AC37" s="267" t="s">
        <v>968</v>
      </c>
      <c r="AD37" s="267" t="s">
        <v>968</v>
      </c>
      <c r="AE37" s="267" t="s">
        <v>968</v>
      </c>
      <c r="AF37" s="267" t="s">
        <v>968</v>
      </c>
      <c r="AG37" s="267" t="s">
        <v>968</v>
      </c>
      <c r="AH37" s="267" t="s">
        <v>968</v>
      </c>
      <c r="AI37" s="267" t="s">
        <v>968</v>
      </c>
      <c r="AJ37" s="267" t="s">
        <v>968</v>
      </c>
      <c r="AK37" s="267" t="s">
        <v>968</v>
      </c>
      <c r="AL37" s="267" t="s">
        <v>968</v>
      </c>
      <c r="AM37" s="267" t="s">
        <v>968</v>
      </c>
      <c r="AN37" s="267" t="s">
        <v>968</v>
      </c>
      <c r="AO37" s="267" t="s">
        <v>968</v>
      </c>
      <c r="AP37" s="274" t="s">
        <v>968</v>
      </c>
      <c r="AQ37" s="267" t="s">
        <v>968</v>
      </c>
      <c r="AR37" s="275" t="s">
        <v>968</v>
      </c>
      <c r="AS37" s="267" t="s">
        <v>968</v>
      </c>
      <c r="AT37" s="267" t="s">
        <v>968</v>
      </c>
      <c r="AU37" s="267" t="s">
        <v>968</v>
      </c>
      <c r="AV37" s="267" t="s">
        <v>968</v>
      </c>
      <c r="AW37" s="267" t="s">
        <v>968</v>
      </c>
      <c r="AX37" s="267" t="s">
        <v>968</v>
      </c>
      <c r="AY37" s="267" t="s">
        <v>968</v>
      </c>
      <c r="AZ37" s="267" t="s">
        <v>968</v>
      </c>
      <c r="BA37" s="267" t="s">
        <v>968</v>
      </c>
      <c r="BB37" s="267" t="s">
        <v>968</v>
      </c>
      <c r="BC37" s="267" t="s">
        <v>968</v>
      </c>
    </row>
    <row r="38" spans="1:55" s="29" customFormat="1" ht="126" hidden="1" x14ac:dyDescent="0.25">
      <c r="A38" s="265" t="s">
        <v>226</v>
      </c>
      <c r="B38" s="266" t="s">
        <v>1000</v>
      </c>
      <c r="C38" s="267" t="s">
        <v>968</v>
      </c>
      <c r="D38" s="274" t="s">
        <v>968</v>
      </c>
      <c r="E38" s="274" t="e">
        <f t="shared" si="5"/>
        <v>#VALUE!</v>
      </c>
      <c r="F38" s="274" t="e">
        <f t="shared" si="6"/>
        <v>#VALUE!</v>
      </c>
      <c r="G38" s="274" t="s">
        <v>968</v>
      </c>
      <c r="H38" s="274" t="s">
        <v>968</v>
      </c>
      <c r="I38" s="274" t="s">
        <v>968</v>
      </c>
      <c r="J38" s="274" t="s">
        <v>968</v>
      </c>
      <c r="K38" s="274" t="s">
        <v>968</v>
      </c>
      <c r="L38" s="274" t="s">
        <v>968</v>
      </c>
      <c r="M38" s="274" t="s">
        <v>968</v>
      </c>
      <c r="N38" s="274" t="s">
        <v>968</v>
      </c>
      <c r="O38" s="274" t="e">
        <f t="shared" si="4"/>
        <v>#VALUE!</v>
      </c>
      <c r="P38" s="274" t="s">
        <v>968</v>
      </c>
      <c r="Q38" s="274" t="s">
        <v>968</v>
      </c>
      <c r="R38" s="274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7" t="s">
        <v>968</v>
      </c>
      <c r="Y38" s="267" t="s">
        <v>968</v>
      </c>
      <c r="Z38" s="267" t="s">
        <v>968</v>
      </c>
      <c r="AA38" s="267" t="s">
        <v>968</v>
      </c>
      <c r="AB38" s="267" t="s">
        <v>968</v>
      </c>
      <c r="AC38" s="267" t="s">
        <v>968</v>
      </c>
      <c r="AD38" s="267" t="s">
        <v>968</v>
      </c>
      <c r="AE38" s="267" t="s">
        <v>968</v>
      </c>
      <c r="AF38" s="267" t="s">
        <v>968</v>
      </c>
      <c r="AG38" s="267" t="s">
        <v>968</v>
      </c>
      <c r="AH38" s="267" t="s">
        <v>968</v>
      </c>
      <c r="AI38" s="267" t="s">
        <v>968</v>
      </c>
      <c r="AJ38" s="267" t="s">
        <v>968</v>
      </c>
      <c r="AK38" s="267" t="s">
        <v>968</v>
      </c>
      <c r="AL38" s="267" t="s">
        <v>968</v>
      </c>
      <c r="AM38" s="267" t="s">
        <v>968</v>
      </c>
      <c r="AN38" s="267" t="s">
        <v>968</v>
      </c>
      <c r="AO38" s="267" t="s">
        <v>968</v>
      </c>
      <c r="AP38" s="274" t="s">
        <v>968</v>
      </c>
      <c r="AQ38" s="267" t="s">
        <v>968</v>
      </c>
      <c r="AR38" s="275" t="s">
        <v>968</v>
      </c>
      <c r="AS38" s="267" t="s">
        <v>968</v>
      </c>
      <c r="AT38" s="267" t="s">
        <v>968</v>
      </c>
      <c r="AU38" s="267" t="s">
        <v>968</v>
      </c>
      <c r="AV38" s="267" t="s">
        <v>968</v>
      </c>
      <c r="AW38" s="267" t="s">
        <v>968</v>
      </c>
      <c r="AX38" s="267" t="s">
        <v>968</v>
      </c>
      <c r="AY38" s="267" t="s">
        <v>968</v>
      </c>
      <c r="AZ38" s="267" t="s">
        <v>968</v>
      </c>
      <c r="BA38" s="267" t="s">
        <v>968</v>
      </c>
      <c r="BB38" s="267" t="s">
        <v>968</v>
      </c>
      <c r="BC38" s="267" t="s">
        <v>968</v>
      </c>
    </row>
    <row r="39" spans="1:55" s="29" customFormat="1" ht="110.25" hidden="1" x14ac:dyDescent="0.25">
      <c r="A39" s="265" t="s">
        <v>1001</v>
      </c>
      <c r="B39" s="266" t="s">
        <v>1002</v>
      </c>
      <c r="C39" s="267" t="s">
        <v>968</v>
      </c>
      <c r="D39" s="274" t="s">
        <v>968</v>
      </c>
      <c r="E39" s="274" t="e">
        <f t="shared" si="5"/>
        <v>#VALUE!</v>
      </c>
      <c r="F39" s="274" t="e">
        <f t="shared" si="6"/>
        <v>#VALUE!</v>
      </c>
      <c r="G39" s="274" t="s">
        <v>968</v>
      </c>
      <c r="H39" s="274" t="s">
        <v>968</v>
      </c>
      <c r="I39" s="274" t="s">
        <v>968</v>
      </c>
      <c r="J39" s="274" t="s">
        <v>968</v>
      </c>
      <c r="K39" s="274" t="s">
        <v>968</v>
      </c>
      <c r="L39" s="274" t="s">
        <v>968</v>
      </c>
      <c r="M39" s="274" t="s">
        <v>968</v>
      </c>
      <c r="N39" s="274" t="s">
        <v>968</v>
      </c>
      <c r="O39" s="274" t="e">
        <f t="shared" si="4"/>
        <v>#VALUE!</v>
      </c>
      <c r="P39" s="274" t="s">
        <v>968</v>
      </c>
      <c r="Q39" s="274" t="s">
        <v>968</v>
      </c>
      <c r="R39" s="274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7" t="s">
        <v>968</v>
      </c>
      <c r="Y39" s="267" t="s">
        <v>968</v>
      </c>
      <c r="Z39" s="267" t="s">
        <v>968</v>
      </c>
      <c r="AA39" s="267" t="s">
        <v>968</v>
      </c>
      <c r="AB39" s="267" t="s">
        <v>968</v>
      </c>
      <c r="AC39" s="267" t="s">
        <v>968</v>
      </c>
      <c r="AD39" s="267" t="s">
        <v>968</v>
      </c>
      <c r="AE39" s="267" t="s">
        <v>968</v>
      </c>
      <c r="AF39" s="267" t="s">
        <v>968</v>
      </c>
      <c r="AG39" s="267" t="s">
        <v>968</v>
      </c>
      <c r="AH39" s="267" t="s">
        <v>968</v>
      </c>
      <c r="AI39" s="267" t="s">
        <v>968</v>
      </c>
      <c r="AJ39" s="267" t="s">
        <v>968</v>
      </c>
      <c r="AK39" s="267" t="s">
        <v>968</v>
      </c>
      <c r="AL39" s="267" t="s">
        <v>968</v>
      </c>
      <c r="AM39" s="267" t="s">
        <v>968</v>
      </c>
      <c r="AN39" s="267" t="s">
        <v>968</v>
      </c>
      <c r="AO39" s="267" t="s">
        <v>968</v>
      </c>
      <c r="AP39" s="274" t="s">
        <v>968</v>
      </c>
      <c r="AQ39" s="267" t="s">
        <v>968</v>
      </c>
      <c r="AR39" s="275" t="s">
        <v>968</v>
      </c>
      <c r="AS39" s="267" t="s">
        <v>968</v>
      </c>
      <c r="AT39" s="267" t="s">
        <v>968</v>
      </c>
      <c r="AU39" s="267" t="s">
        <v>968</v>
      </c>
      <c r="AV39" s="267" t="s">
        <v>968</v>
      </c>
      <c r="AW39" s="267" t="s">
        <v>968</v>
      </c>
      <c r="AX39" s="267" t="s">
        <v>968</v>
      </c>
      <c r="AY39" s="267" t="s">
        <v>968</v>
      </c>
      <c r="AZ39" s="267" t="s">
        <v>968</v>
      </c>
      <c r="BA39" s="267" t="s">
        <v>968</v>
      </c>
      <c r="BB39" s="267" t="s">
        <v>968</v>
      </c>
      <c r="BC39" s="267" t="s">
        <v>968</v>
      </c>
    </row>
    <row r="40" spans="1:55" s="29" customFormat="1" ht="110.25" hidden="1" x14ac:dyDescent="0.25">
      <c r="A40" s="265" t="s">
        <v>1003</v>
      </c>
      <c r="B40" s="266" t="s">
        <v>1004</v>
      </c>
      <c r="C40" s="267" t="s">
        <v>968</v>
      </c>
      <c r="D40" s="274" t="s">
        <v>968</v>
      </c>
      <c r="E40" s="274" t="e">
        <f t="shared" si="5"/>
        <v>#VALUE!</v>
      </c>
      <c r="F40" s="274" t="e">
        <f t="shared" si="6"/>
        <v>#VALUE!</v>
      </c>
      <c r="G40" s="274" t="s">
        <v>968</v>
      </c>
      <c r="H40" s="274" t="s">
        <v>968</v>
      </c>
      <c r="I40" s="274" t="s">
        <v>968</v>
      </c>
      <c r="J40" s="274" t="s">
        <v>968</v>
      </c>
      <c r="K40" s="274" t="s">
        <v>968</v>
      </c>
      <c r="L40" s="274" t="s">
        <v>968</v>
      </c>
      <c r="M40" s="274" t="s">
        <v>968</v>
      </c>
      <c r="N40" s="274" t="s">
        <v>968</v>
      </c>
      <c r="O40" s="274" t="e">
        <f t="shared" si="4"/>
        <v>#VALUE!</v>
      </c>
      <c r="P40" s="274" t="s">
        <v>968</v>
      </c>
      <c r="Q40" s="274" t="s">
        <v>968</v>
      </c>
      <c r="R40" s="274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7" t="s">
        <v>968</v>
      </c>
      <c r="Y40" s="267" t="s">
        <v>968</v>
      </c>
      <c r="Z40" s="267" t="s">
        <v>968</v>
      </c>
      <c r="AA40" s="267" t="s">
        <v>968</v>
      </c>
      <c r="AB40" s="267" t="s">
        <v>968</v>
      </c>
      <c r="AC40" s="267" t="s">
        <v>968</v>
      </c>
      <c r="AD40" s="267" t="s">
        <v>968</v>
      </c>
      <c r="AE40" s="267" t="s">
        <v>968</v>
      </c>
      <c r="AF40" s="267" t="s">
        <v>968</v>
      </c>
      <c r="AG40" s="267" t="s">
        <v>968</v>
      </c>
      <c r="AH40" s="267" t="s">
        <v>968</v>
      </c>
      <c r="AI40" s="267" t="s">
        <v>968</v>
      </c>
      <c r="AJ40" s="267" t="s">
        <v>968</v>
      </c>
      <c r="AK40" s="267" t="s">
        <v>968</v>
      </c>
      <c r="AL40" s="267" t="s">
        <v>968</v>
      </c>
      <c r="AM40" s="267" t="s">
        <v>968</v>
      </c>
      <c r="AN40" s="267" t="s">
        <v>968</v>
      </c>
      <c r="AO40" s="267" t="s">
        <v>968</v>
      </c>
      <c r="AP40" s="274" t="s">
        <v>968</v>
      </c>
      <c r="AQ40" s="267" t="s">
        <v>968</v>
      </c>
      <c r="AR40" s="275" t="s">
        <v>968</v>
      </c>
      <c r="AS40" s="267" t="s">
        <v>968</v>
      </c>
      <c r="AT40" s="267" t="s">
        <v>968</v>
      </c>
      <c r="AU40" s="267" t="s">
        <v>968</v>
      </c>
      <c r="AV40" s="267" t="s">
        <v>968</v>
      </c>
      <c r="AW40" s="267" t="s">
        <v>968</v>
      </c>
      <c r="AX40" s="267" t="s">
        <v>968</v>
      </c>
      <c r="AY40" s="267" t="s">
        <v>968</v>
      </c>
      <c r="AZ40" s="267" t="s">
        <v>968</v>
      </c>
      <c r="BA40" s="267" t="s">
        <v>968</v>
      </c>
      <c r="BB40" s="267" t="s">
        <v>968</v>
      </c>
      <c r="BC40" s="267" t="s">
        <v>968</v>
      </c>
    </row>
    <row r="41" spans="1:55" s="29" customFormat="1" ht="78.75" hidden="1" x14ac:dyDescent="0.25">
      <c r="A41" s="265" t="s">
        <v>227</v>
      </c>
      <c r="B41" s="266" t="s">
        <v>1005</v>
      </c>
      <c r="C41" s="267" t="s">
        <v>968</v>
      </c>
      <c r="D41" s="274" t="s">
        <v>968</v>
      </c>
      <c r="E41" s="274" t="e">
        <f t="shared" si="5"/>
        <v>#VALUE!</v>
      </c>
      <c r="F41" s="274" t="e">
        <f t="shared" si="6"/>
        <v>#VALUE!</v>
      </c>
      <c r="G41" s="274" t="s">
        <v>968</v>
      </c>
      <c r="H41" s="274" t="s">
        <v>968</v>
      </c>
      <c r="I41" s="274" t="s">
        <v>968</v>
      </c>
      <c r="J41" s="274" t="s">
        <v>968</v>
      </c>
      <c r="K41" s="274" t="s">
        <v>968</v>
      </c>
      <c r="L41" s="274" t="s">
        <v>968</v>
      </c>
      <c r="M41" s="274" t="s">
        <v>968</v>
      </c>
      <c r="N41" s="274" t="s">
        <v>968</v>
      </c>
      <c r="O41" s="274" t="e">
        <f t="shared" si="4"/>
        <v>#VALUE!</v>
      </c>
      <c r="P41" s="274" t="s">
        <v>968</v>
      </c>
      <c r="Q41" s="274" t="s">
        <v>968</v>
      </c>
      <c r="R41" s="274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7" t="s">
        <v>968</v>
      </c>
      <c r="Y41" s="267" t="s">
        <v>968</v>
      </c>
      <c r="Z41" s="267" t="s">
        <v>968</v>
      </c>
      <c r="AA41" s="267" t="s">
        <v>968</v>
      </c>
      <c r="AB41" s="267" t="s">
        <v>968</v>
      </c>
      <c r="AC41" s="267" t="s">
        <v>968</v>
      </c>
      <c r="AD41" s="267" t="s">
        <v>968</v>
      </c>
      <c r="AE41" s="267" t="s">
        <v>968</v>
      </c>
      <c r="AF41" s="267" t="s">
        <v>968</v>
      </c>
      <c r="AG41" s="267" t="s">
        <v>968</v>
      </c>
      <c r="AH41" s="267" t="s">
        <v>968</v>
      </c>
      <c r="AI41" s="267" t="s">
        <v>968</v>
      </c>
      <c r="AJ41" s="267" t="s">
        <v>968</v>
      </c>
      <c r="AK41" s="267" t="s">
        <v>968</v>
      </c>
      <c r="AL41" s="267" t="s">
        <v>968</v>
      </c>
      <c r="AM41" s="267" t="s">
        <v>968</v>
      </c>
      <c r="AN41" s="267" t="s">
        <v>968</v>
      </c>
      <c r="AO41" s="267" t="s">
        <v>968</v>
      </c>
      <c r="AP41" s="274" t="s">
        <v>968</v>
      </c>
      <c r="AQ41" s="267" t="s">
        <v>968</v>
      </c>
      <c r="AR41" s="275" t="s">
        <v>968</v>
      </c>
      <c r="AS41" s="267" t="s">
        <v>968</v>
      </c>
      <c r="AT41" s="267" t="s">
        <v>968</v>
      </c>
      <c r="AU41" s="267" t="s">
        <v>968</v>
      </c>
      <c r="AV41" s="267" t="s">
        <v>968</v>
      </c>
      <c r="AW41" s="267" t="s">
        <v>968</v>
      </c>
      <c r="AX41" s="267" t="s">
        <v>968</v>
      </c>
      <c r="AY41" s="267" t="s">
        <v>968</v>
      </c>
      <c r="AZ41" s="267" t="s">
        <v>968</v>
      </c>
      <c r="BA41" s="267" t="s">
        <v>968</v>
      </c>
      <c r="BB41" s="267" t="s">
        <v>968</v>
      </c>
      <c r="BC41" s="267" t="s">
        <v>968</v>
      </c>
    </row>
    <row r="42" spans="1:55" s="29" customFormat="1" ht="94.5" hidden="1" x14ac:dyDescent="0.25">
      <c r="A42" s="265" t="s">
        <v>297</v>
      </c>
      <c r="B42" s="266" t="s">
        <v>1006</v>
      </c>
      <c r="C42" s="267" t="s">
        <v>968</v>
      </c>
      <c r="D42" s="274" t="s">
        <v>968</v>
      </c>
      <c r="E42" s="274" t="e">
        <f t="shared" si="5"/>
        <v>#VALUE!</v>
      </c>
      <c r="F42" s="274" t="e">
        <f t="shared" si="6"/>
        <v>#VALUE!</v>
      </c>
      <c r="G42" s="274" t="s">
        <v>968</v>
      </c>
      <c r="H42" s="274" t="s">
        <v>968</v>
      </c>
      <c r="I42" s="274" t="s">
        <v>968</v>
      </c>
      <c r="J42" s="274" t="s">
        <v>968</v>
      </c>
      <c r="K42" s="274" t="s">
        <v>968</v>
      </c>
      <c r="L42" s="274" t="s">
        <v>968</v>
      </c>
      <c r="M42" s="274" t="s">
        <v>968</v>
      </c>
      <c r="N42" s="274" t="s">
        <v>968</v>
      </c>
      <c r="O42" s="274" t="e">
        <f t="shared" si="4"/>
        <v>#VALUE!</v>
      </c>
      <c r="P42" s="274" t="s">
        <v>968</v>
      </c>
      <c r="Q42" s="274" t="s">
        <v>968</v>
      </c>
      <c r="R42" s="274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7" t="s">
        <v>968</v>
      </c>
      <c r="Y42" s="267" t="s">
        <v>968</v>
      </c>
      <c r="Z42" s="267" t="s">
        <v>968</v>
      </c>
      <c r="AA42" s="267" t="s">
        <v>968</v>
      </c>
      <c r="AB42" s="267" t="s">
        <v>968</v>
      </c>
      <c r="AC42" s="267" t="s">
        <v>968</v>
      </c>
      <c r="AD42" s="267" t="s">
        <v>968</v>
      </c>
      <c r="AE42" s="267" t="s">
        <v>968</v>
      </c>
      <c r="AF42" s="267" t="s">
        <v>968</v>
      </c>
      <c r="AG42" s="267" t="s">
        <v>968</v>
      </c>
      <c r="AH42" s="267" t="s">
        <v>968</v>
      </c>
      <c r="AI42" s="267" t="s">
        <v>968</v>
      </c>
      <c r="AJ42" s="267" t="s">
        <v>968</v>
      </c>
      <c r="AK42" s="267" t="s">
        <v>968</v>
      </c>
      <c r="AL42" s="267" t="s">
        <v>968</v>
      </c>
      <c r="AM42" s="267" t="s">
        <v>968</v>
      </c>
      <c r="AN42" s="267" t="s">
        <v>968</v>
      </c>
      <c r="AO42" s="267" t="s">
        <v>968</v>
      </c>
      <c r="AP42" s="274" t="s">
        <v>968</v>
      </c>
      <c r="AQ42" s="267" t="s">
        <v>968</v>
      </c>
      <c r="AR42" s="275" t="s">
        <v>968</v>
      </c>
      <c r="AS42" s="267" t="s">
        <v>968</v>
      </c>
      <c r="AT42" s="267" t="s">
        <v>968</v>
      </c>
      <c r="AU42" s="267" t="s">
        <v>968</v>
      </c>
      <c r="AV42" s="267" t="s">
        <v>968</v>
      </c>
      <c r="AW42" s="267" t="s">
        <v>968</v>
      </c>
      <c r="AX42" s="267" t="s">
        <v>968</v>
      </c>
      <c r="AY42" s="267" t="s">
        <v>968</v>
      </c>
      <c r="AZ42" s="267" t="s">
        <v>968</v>
      </c>
      <c r="BA42" s="267" t="s">
        <v>968</v>
      </c>
      <c r="BB42" s="267" t="s">
        <v>968</v>
      </c>
      <c r="BC42" s="267" t="s">
        <v>968</v>
      </c>
    </row>
    <row r="43" spans="1:55" s="29" customFormat="1" ht="47.25" x14ac:dyDescent="0.25">
      <c r="A43" s="265" t="s">
        <v>299</v>
      </c>
      <c r="B43" s="268" t="s">
        <v>1007</v>
      </c>
      <c r="C43" s="267"/>
      <c r="D43" s="274">
        <f>D44+D66</f>
        <v>82.048323883446869</v>
      </c>
      <c r="E43" s="274">
        <f t="shared" si="5"/>
        <v>35.1109328</v>
      </c>
      <c r="F43" s="274">
        <f t="shared" si="6"/>
        <v>1.4943599999999999</v>
      </c>
      <c r="G43" s="274" t="str">
        <f>'1Ф'!N43</f>
        <v>нд</v>
      </c>
      <c r="H43" s="274">
        <f>H44+H66</f>
        <v>33.616572799999993</v>
      </c>
      <c r="I43" s="274">
        <f t="shared" ref="I43:N43" si="10">I44+I66</f>
        <v>0</v>
      </c>
      <c r="J43" s="274">
        <f t="shared" si="10"/>
        <v>13.9670328</v>
      </c>
      <c r="K43" s="274">
        <f>K44</f>
        <v>0</v>
      </c>
      <c r="L43" s="274">
        <f>L44</f>
        <v>0</v>
      </c>
      <c r="M43" s="274">
        <f>M44</f>
        <v>13.9670328</v>
      </c>
      <c r="N43" s="274">
        <f t="shared" si="10"/>
        <v>0</v>
      </c>
      <c r="O43" s="274">
        <f t="shared" si="4"/>
        <v>21.143899999999999</v>
      </c>
      <c r="P43" s="274">
        <f>P44</f>
        <v>1.4943599999999999</v>
      </c>
      <c r="Q43" s="274" t="s">
        <v>968</v>
      </c>
      <c r="R43" s="274">
        <f>R44</f>
        <v>19.649539999999998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7" t="s">
        <v>968</v>
      </c>
      <c r="Y43" s="267" t="s">
        <v>968</v>
      </c>
      <c r="Z43" s="267" t="s">
        <v>968</v>
      </c>
      <c r="AA43" s="267" t="s">
        <v>968</v>
      </c>
      <c r="AB43" s="267" t="s">
        <v>968</v>
      </c>
      <c r="AC43" s="267" t="s">
        <v>968</v>
      </c>
      <c r="AD43" s="274">
        <f>AD44+AD66</f>
        <v>72.226936569539063</v>
      </c>
      <c r="AE43" s="267" t="s">
        <v>968</v>
      </c>
      <c r="AF43" s="267" t="s">
        <v>968</v>
      </c>
      <c r="AG43" s="267" t="s">
        <v>968</v>
      </c>
      <c r="AH43" s="267" t="s">
        <v>968</v>
      </c>
      <c r="AI43" s="267" t="s">
        <v>968</v>
      </c>
      <c r="AJ43" s="274">
        <f>AJ44+AJ66</f>
        <v>0</v>
      </c>
      <c r="AK43" s="274">
        <v>0</v>
      </c>
      <c r="AL43" s="274">
        <v>0</v>
      </c>
      <c r="AM43" s="274">
        <v>0</v>
      </c>
      <c r="AN43" s="274">
        <f>AN44+AN66</f>
        <v>0</v>
      </c>
      <c r="AO43" s="267" t="s">
        <v>968</v>
      </c>
      <c r="AP43" s="274">
        <f>AP44</f>
        <v>1.24251</v>
      </c>
      <c r="AQ43" s="267" t="s">
        <v>968</v>
      </c>
      <c r="AR43" s="275">
        <f>AR44</f>
        <v>11.639194000000002</v>
      </c>
      <c r="AS43" s="267" t="s">
        <v>968</v>
      </c>
      <c r="AT43" s="267" t="s">
        <v>968</v>
      </c>
      <c r="AU43" s="267" t="s">
        <v>968</v>
      </c>
      <c r="AV43" s="267" t="s">
        <v>968</v>
      </c>
      <c r="AW43" s="267" t="s">
        <v>968</v>
      </c>
      <c r="AX43" s="267" t="s">
        <v>968</v>
      </c>
      <c r="AY43" s="267" t="s">
        <v>968</v>
      </c>
      <c r="AZ43" s="267" t="s">
        <v>968</v>
      </c>
      <c r="BA43" s="267" t="s">
        <v>968</v>
      </c>
      <c r="BB43" s="267" t="s">
        <v>968</v>
      </c>
      <c r="BC43" s="267" t="s">
        <v>968</v>
      </c>
    </row>
    <row r="44" spans="1:55" s="29" customFormat="1" ht="110.25" x14ac:dyDescent="0.25">
      <c r="A44" s="265" t="s">
        <v>1008</v>
      </c>
      <c r="B44" s="266" t="s">
        <v>1009</v>
      </c>
      <c r="C44" s="267" t="s">
        <v>1010</v>
      </c>
      <c r="D44" s="274">
        <f>AD44*1.2</f>
        <v>58.928323883446865</v>
      </c>
      <c r="E44" s="274">
        <f t="shared" si="5"/>
        <v>35.1109328</v>
      </c>
      <c r="F44" s="274">
        <f t="shared" si="6"/>
        <v>1.4943599999999999</v>
      </c>
      <c r="G44" s="274">
        <f t="shared" ref="G44:N44" si="11">G45+G46+G47+G48</f>
        <v>0</v>
      </c>
      <c r="H44" s="274">
        <f t="shared" si="11"/>
        <v>33.616572799999993</v>
      </c>
      <c r="I44" s="274">
        <f t="shared" si="11"/>
        <v>0</v>
      </c>
      <c r="J44" s="274">
        <f t="shared" si="11"/>
        <v>13.9670328</v>
      </c>
      <c r="K44" s="274">
        <f t="shared" si="11"/>
        <v>0</v>
      </c>
      <c r="L44" s="274">
        <f t="shared" si="11"/>
        <v>0</v>
      </c>
      <c r="M44" s="274">
        <f t="shared" si="11"/>
        <v>13.9670328</v>
      </c>
      <c r="N44" s="274">
        <f t="shared" si="11"/>
        <v>0</v>
      </c>
      <c r="O44" s="274">
        <f>P44+R44</f>
        <v>21.143899999999999</v>
      </c>
      <c r="P44" s="274">
        <f>P47</f>
        <v>1.4943599999999999</v>
      </c>
      <c r="Q44" s="274" t="s">
        <v>968</v>
      </c>
      <c r="R44" s="274">
        <f t="shared" ref="R44" si="12">R45+R46+R47</f>
        <v>19.649539999999998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7" t="s">
        <v>968</v>
      </c>
      <c r="Y44" s="267" t="s">
        <v>968</v>
      </c>
      <c r="Z44" s="267" t="s">
        <v>968</v>
      </c>
      <c r="AA44" s="267" t="s">
        <v>968</v>
      </c>
      <c r="AB44" s="267" t="s">
        <v>968</v>
      </c>
      <c r="AC44" s="267" t="s">
        <v>968</v>
      </c>
      <c r="AD44" s="274">
        <v>49.106936569539059</v>
      </c>
      <c r="AE44" s="267" t="s">
        <v>968</v>
      </c>
      <c r="AF44" s="267" t="s">
        <v>968</v>
      </c>
      <c r="AG44" s="267" t="s">
        <v>968</v>
      </c>
      <c r="AH44" s="267" t="s">
        <v>968</v>
      </c>
      <c r="AI44" s="267" t="s">
        <v>968</v>
      </c>
      <c r="AJ44" s="274">
        <v>0</v>
      </c>
      <c r="AK44" s="274">
        <v>0</v>
      </c>
      <c r="AL44" s="274">
        <v>0</v>
      </c>
      <c r="AM44" s="274">
        <v>0</v>
      </c>
      <c r="AN44" s="274">
        <v>0</v>
      </c>
      <c r="AO44" s="267" t="s">
        <v>968</v>
      </c>
      <c r="AP44" s="274">
        <f>AP48+AP51</f>
        <v>1.24251</v>
      </c>
      <c r="AQ44" s="267" t="s">
        <v>968</v>
      </c>
      <c r="AR44" s="275">
        <f>AR46+AR48</f>
        <v>11.639194000000002</v>
      </c>
      <c r="AS44" s="267" t="s">
        <v>968</v>
      </c>
      <c r="AT44" s="267" t="s">
        <v>968</v>
      </c>
      <c r="AU44" s="267" t="s">
        <v>968</v>
      </c>
      <c r="AV44" s="267" t="s">
        <v>968</v>
      </c>
      <c r="AW44" s="267" t="s">
        <v>968</v>
      </c>
      <c r="AX44" s="267" t="s">
        <v>968</v>
      </c>
      <c r="AY44" s="267" t="s">
        <v>968</v>
      </c>
      <c r="AZ44" s="267" t="s">
        <v>968</v>
      </c>
      <c r="BA44" s="267" t="s">
        <v>968</v>
      </c>
      <c r="BB44" s="267" t="s">
        <v>968</v>
      </c>
      <c r="BC44" s="267" t="s">
        <v>968</v>
      </c>
    </row>
    <row r="45" spans="1:55" s="29" customFormat="1" ht="78.75" x14ac:dyDescent="0.25">
      <c r="A45" s="265" t="s">
        <v>1011</v>
      </c>
      <c r="B45" s="266" t="s">
        <v>1012</v>
      </c>
      <c r="C45" s="267" t="s">
        <v>1013</v>
      </c>
      <c r="D45" s="274">
        <f t="shared" ref="D45:D65" si="13">AD45*1.2</f>
        <v>0.53759823955199992</v>
      </c>
      <c r="E45" s="274">
        <f t="shared" si="5"/>
        <v>0</v>
      </c>
      <c r="F45" s="274">
        <f t="shared" si="6"/>
        <v>0</v>
      </c>
      <c r="G45" s="274">
        <v>0</v>
      </c>
      <c r="H45" s="274">
        <v>0</v>
      </c>
      <c r="I45" s="274">
        <v>0</v>
      </c>
      <c r="J45" s="274">
        <v>0</v>
      </c>
      <c r="K45" s="274">
        <v>0</v>
      </c>
      <c r="L45" s="274">
        <v>0</v>
      </c>
      <c r="M45" s="274">
        <v>0</v>
      </c>
      <c r="N45" s="274">
        <v>0</v>
      </c>
      <c r="O45" s="274">
        <v>0</v>
      </c>
      <c r="P45" s="274">
        <v>0</v>
      </c>
      <c r="Q45" s="274" t="s">
        <v>968</v>
      </c>
      <c r="R45" s="274">
        <v>0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7" t="s">
        <v>968</v>
      </c>
      <c r="Y45" s="267" t="s">
        <v>968</v>
      </c>
      <c r="Z45" s="267" t="s">
        <v>968</v>
      </c>
      <c r="AA45" s="267" t="s">
        <v>968</v>
      </c>
      <c r="AB45" s="267" t="s">
        <v>968</v>
      </c>
      <c r="AC45" s="267" t="s">
        <v>968</v>
      </c>
      <c r="AD45" s="274">
        <v>0.44799853295999997</v>
      </c>
      <c r="AE45" s="267" t="s">
        <v>968</v>
      </c>
      <c r="AF45" s="267" t="s">
        <v>968</v>
      </c>
      <c r="AG45" s="267" t="s">
        <v>968</v>
      </c>
      <c r="AH45" s="267" t="s">
        <v>968</v>
      </c>
      <c r="AI45" s="267" t="s">
        <v>968</v>
      </c>
      <c r="AJ45" s="274">
        <v>0</v>
      </c>
      <c r="AK45" s="274">
        <v>0</v>
      </c>
      <c r="AL45" s="274">
        <v>0</v>
      </c>
      <c r="AM45" s="274">
        <v>0</v>
      </c>
      <c r="AN45" s="274">
        <v>0</v>
      </c>
      <c r="AO45" s="267" t="s">
        <v>968</v>
      </c>
      <c r="AP45" s="267" t="s">
        <v>968</v>
      </c>
      <c r="AQ45" s="267" t="s">
        <v>968</v>
      </c>
      <c r="AR45" s="267" t="s">
        <v>968</v>
      </c>
      <c r="AS45" s="267" t="s">
        <v>968</v>
      </c>
      <c r="AT45" s="267" t="s">
        <v>968</v>
      </c>
      <c r="AU45" s="267" t="s">
        <v>968</v>
      </c>
      <c r="AV45" s="267" t="s">
        <v>968</v>
      </c>
      <c r="AW45" s="267" t="s">
        <v>968</v>
      </c>
      <c r="AX45" s="267" t="s">
        <v>968</v>
      </c>
      <c r="AY45" s="267" t="s">
        <v>968</v>
      </c>
      <c r="AZ45" s="267" t="s">
        <v>968</v>
      </c>
      <c r="BA45" s="267" t="s">
        <v>968</v>
      </c>
      <c r="BB45" s="267" t="s">
        <v>968</v>
      </c>
      <c r="BC45" s="267" t="s">
        <v>968</v>
      </c>
    </row>
    <row r="46" spans="1:55" s="29" customFormat="1" ht="63" x14ac:dyDescent="0.25">
      <c r="A46" s="265" t="s">
        <v>1014</v>
      </c>
      <c r="B46" s="266" t="s">
        <v>1015</v>
      </c>
      <c r="C46" s="267" t="s">
        <v>1016</v>
      </c>
      <c r="D46" s="274">
        <f t="shared" si="13"/>
        <v>2.6516337401446912</v>
      </c>
      <c r="E46" s="274">
        <f t="shared" si="5"/>
        <v>0.35017920000000002</v>
      </c>
      <c r="F46" s="274">
        <f t="shared" si="6"/>
        <v>0</v>
      </c>
      <c r="G46" s="274">
        <v>0</v>
      </c>
      <c r="H46" s="274">
        <v>0.35017920000000002</v>
      </c>
      <c r="I46" s="274">
        <v>0</v>
      </c>
      <c r="J46" s="274">
        <f>SUM(K46:N46)</f>
        <v>0.35017920000000002</v>
      </c>
      <c r="K46" s="274">
        <v>0</v>
      </c>
      <c r="L46" s="274">
        <v>0</v>
      </c>
      <c r="M46" s="274">
        <v>0.35017920000000002</v>
      </c>
      <c r="N46" s="274">
        <v>0</v>
      </c>
      <c r="O46" s="274">
        <v>0</v>
      </c>
      <c r="P46" s="274">
        <v>0</v>
      </c>
      <c r="Q46" s="274" t="s">
        <v>968</v>
      </c>
      <c r="R46" s="274">
        <v>0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7" t="s">
        <v>968</v>
      </c>
      <c r="Y46" s="267" t="s">
        <v>968</v>
      </c>
      <c r="Z46" s="267" t="s">
        <v>968</v>
      </c>
      <c r="AA46" s="267" t="s">
        <v>968</v>
      </c>
      <c r="AB46" s="267" t="s">
        <v>968</v>
      </c>
      <c r="AC46" s="267" t="s">
        <v>968</v>
      </c>
      <c r="AD46" s="274">
        <v>2.2096947834539096</v>
      </c>
      <c r="AE46" s="267" t="s">
        <v>968</v>
      </c>
      <c r="AF46" s="267" t="s">
        <v>968</v>
      </c>
      <c r="AG46" s="267" t="s">
        <v>968</v>
      </c>
      <c r="AH46" s="267" t="s">
        <v>968</v>
      </c>
      <c r="AI46" s="267" t="s">
        <v>968</v>
      </c>
      <c r="AJ46" s="274">
        <v>0</v>
      </c>
      <c r="AK46" s="274">
        <v>0</v>
      </c>
      <c r="AL46" s="274">
        <v>0</v>
      </c>
      <c r="AM46" s="274">
        <v>0</v>
      </c>
      <c r="AN46" s="274">
        <v>0</v>
      </c>
      <c r="AO46" s="267" t="s">
        <v>968</v>
      </c>
      <c r="AP46" s="267" t="s">
        <v>968</v>
      </c>
      <c r="AQ46" s="267" t="s">
        <v>968</v>
      </c>
      <c r="AR46" s="275">
        <f>M46/1.2</f>
        <v>0.29181600000000002</v>
      </c>
      <c r="AS46" s="267" t="s">
        <v>968</v>
      </c>
      <c r="AT46" s="267" t="s">
        <v>968</v>
      </c>
      <c r="AU46" s="267" t="s">
        <v>968</v>
      </c>
      <c r="AV46" s="267" t="s">
        <v>968</v>
      </c>
      <c r="AW46" s="267" t="s">
        <v>968</v>
      </c>
      <c r="AX46" s="267" t="s">
        <v>968</v>
      </c>
      <c r="AY46" s="267" t="s">
        <v>968</v>
      </c>
      <c r="AZ46" s="267" t="s">
        <v>968</v>
      </c>
      <c r="BA46" s="267" t="s">
        <v>968</v>
      </c>
      <c r="BB46" s="267" t="s">
        <v>968</v>
      </c>
      <c r="BC46" s="267" t="s">
        <v>968</v>
      </c>
    </row>
    <row r="47" spans="1:55" s="29" customFormat="1" ht="63" x14ac:dyDescent="0.25">
      <c r="A47" s="265" t="s">
        <v>1017</v>
      </c>
      <c r="B47" s="266" t="s">
        <v>1018</v>
      </c>
      <c r="C47" s="267" t="s">
        <v>1019</v>
      </c>
      <c r="D47" s="274">
        <f t="shared" si="13"/>
        <v>55.739091903750172</v>
      </c>
      <c r="E47" s="274">
        <f t="shared" si="5"/>
        <v>21.143899999999999</v>
      </c>
      <c r="F47" s="274">
        <f t="shared" si="6"/>
        <v>1.4943599999999999</v>
      </c>
      <c r="G47" s="274">
        <v>0</v>
      </c>
      <c r="H47" s="274">
        <v>0</v>
      </c>
      <c r="I47" s="274">
        <v>0</v>
      </c>
      <c r="J47" s="274">
        <f t="shared" ref="J47:J50" si="14">SUM(K47:N47)</f>
        <v>0</v>
      </c>
      <c r="K47" s="274">
        <v>0</v>
      </c>
      <c r="L47" s="274">
        <v>0</v>
      </c>
      <c r="M47" s="274">
        <v>0</v>
      </c>
      <c r="N47" s="274">
        <v>0</v>
      </c>
      <c r="O47" s="274">
        <f t="shared" ref="O47" si="15">P47+R47</f>
        <v>21.143899999999999</v>
      </c>
      <c r="P47" s="274">
        <f>P48+P51</f>
        <v>1.4943599999999999</v>
      </c>
      <c r="Q47" s="274" t="s">
        <v>968</v>
      </c>
      <c r="R47" s="274">
        <f t="shared" ref="R47" si="16">R48+R51+R54+R57+R60+R63</f>
        <v>19.649539999999998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7" t="s">
        <v>968</v>
      </c>
      <c r="Y47" s="267" t="s">
        <v>968</v>
      </c>
      <c r="Z47" s="267" t="s">
        <v>968</v>
      </c>
      <c r="AA47" s="267" t="s">
        <v>968</v>
      </c>
      <c r="AB47" s="267" t="s">
        <v>968</v>
      </c>
      <c r="AC47" s="267" t="s">
        <v>968</v>
      </c>
      <c r="AD47" s="274">
        <v>46.449243253125147</v>
      </c>
      <c r="AE47" s="267" t="s">
        <v>968</v>
      </c>
      <c r="AF47" s="267" t="s">
        <v>968</v>
      </c>
      <c r="AG47" s="267" t="s">
        <v>968</v>
      </c>
      <c r="AH47" s="267" t="s">
        <v>968</v>
      </c>
      <c r="AI47" s="267" t="s">
        <v>968</v>
      </c>
      <c r="AJ47" s="274">
        <v>0</v>
      </c>
      <c r="AK47" s="274">
        <v>0</v>
      </c>
      <c r="AL47" s="274">
        <v>0</v>
      </c>
      <c r="AM47" s="274">
        <v>0</v>
      </c>
      <c r="AN47" s="274">
        <v>0</v>
      </c>
      <c r="AO47" s="267" t="s">
        <v>968</v>
      </c>
      <c r="AP47" s="267" t="s">
        <v>968</v>
      </c>
      <c r="AQ47" s="267" t="s">
        <v>968</v>
      </c>
      <c r="AR47" s="267" t="s">
        <v>968</v>
      </c>
      <c r="AS47" s="267" t="s">
        <v>968</v>
      </c>
      <c r="AT47" s="267" t="s">
        <v>968</v>
      </c>
      <c r="AU47" s="267" t="s">
        <v>968</v>
      </c>
      <c r="AV47" s="267" t="s">
        <v>968</v>
      </c>
      <c r="AW47" s="267" t="s">
        <v>968</v>
      </c>
      <c r="AX47" s="267" t="s">
        <v>968</v>
      </c>
      <c r="AY47" s="267" t="s">
        <v>968</v>
      </c>
      <c r="AZ47" s="267" t="s">
        <v>968</v>
      </c>
      <c r="BA47" s="267" t="s">
        <v>968</v>
      </c>
      <c r="BB47" s="267" t="s">
        <v>968</v>
      </c>
      <c r="BC47" s="267" t="s">
        <v>968</v>
      </c>
    </row>
    <row r="48" spans="1:55" s="29" customFormat="1" ht="63" x14ac:dyDescent="0.25">
      <c r="A48" s="265" t="s">
        <v>1020</v>
      </c>
      <c r="B48" s="266" t="s">
        <v>1021</v>
      </c>
      <c r="C48" s="267" t="s">
        <v>1022</v>
      </c>
      <c r="D48" s="274">
        <f t="shared" ref="D48:O48" si="17">D49+D50</f>
        <v>42.072142587626217</v>
      </c>
      <c r="E48" s="274">
        <f t="shared" si="5"/>
        <v>34.402193599999997</v>
      </c>
      <c r="F48" s="274">
        <f t="shared" si="6"/>
        <v>1.1357999999999999</v>
      </c>
      <c r="G48" s="274">
        <f t="shared" si="17"/>
        <v>0</v>
      </c>
      <c r="H48" s="274">
        <f t="shared" si="17"/>
        <v>33.266393599999994</v>
      </c>
      <c r="I48" s="274">
        <f t="shared" si="17"/>
        <v>0</v>
      </c>
      <c r="J48" s="274">
        <f t="shared" si="17"/>
        <v>13.616853600000001</v>
      </c>
      <c r="K48" s="274">
        <f t="shared" si="17"/>
        <v>0</v>
      </c>
      <c r="L48" s="274">
        <f t="shared" si="17"/>
        <v>0</v>
      </c>
      <c r="M48" s="274">
        <f t="shared" si="17"/>
        <v>13.616853600000001</v>
      </c>
      <c r="N48" s="274">
        <f t="shared" si="17"/>
        <v>0</v>
      </c>
      <c r="O48" s="274">
        <f t="shared" si="17"/>
        <v>20.785339999999998</v>
      </c>
      <c r="P48" s="274">
        <f>P49+P50</f>
        <v>1.1357999999999999</v>
      </c>
      <c r="Q48" s="274" t="s">
        <v>968</v>
      </c>
      <c r="R48" s="274">
        <f t="shared" ref="R48" si="18">R50+R49</f>
        <v>19.649539999999998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7" t="s">
        <v>968</v>
      </c>
      <c r="Y48" s="267" t="s">
        <v>968</v>
      </c>
      <c r="Z48" s="267" t="s">
        <v>968</v>
      </c>
      <c r="AA48" s="267" t="s">
        <v>968</v>
      </c>
      <c r="AB48" s="267" t="s">
        <v>968</v>
      </c>
      <c r="AC48" s="267" t="s">
        <v>968</v>
      </c>
      <c r="AD48" s="274">
        <v>35.060118823021845</v>
      </c>
      <c r="AE48" s="267" t="s">
        <v>968</v>
      </c>
      <c r="AF48" s="267" t="s">
        <v>968</v>
      </c>
      <c r="AG48" s="267" t="s">
        <v>968</v>
      </c>
      <c r="AH48" s="267" t="s">
        <v>968</v>
      </c>
      <c r="AI48" s="267" t="s">
        <v>968</v>
      </c>
      <c r="AJ48" s="274">
        <v>0</v>
      </c>
      <c r="AK48" s="274">
        <v>0</v>
      </c>
      <c r="AL48" s="274">
        <v>0</v>
      </c>
      <c r="AM48" s="274">
        <v>0</v>
      </c>
      <c r="AN48" s="274">
        <v>0</v>
      </c>
      <c r="AO48" s="267" t="s">
        <v>968</v>
      </c>
      <c r="AP48" s="275">
        <f>AP49+AP50</f>
        <v>1.0034700000000001</v>
      </c>
      <c r="AQ48" s="267" t="s">
        <v>968</v>
      </c>
      <c r="AR48" s="275">
        <f>AR49+AR50</f>
        <v>11.347378000000001</v>
      </c>
      <c r="AS48" s="267" t="s">
        <v>968</v>
      </c>
      <c r="AT48" s="267" t="s">
        <v>968</v>
      </c>
      <c r="AU48" s="267" t="s">
        <v>968</v>
      </c>
      <c r="AV48" s="267" t="s">
        <v>968</v>
      </c>
      <c r="AW48" s="267" t="s">
        <v>968</v>
      </c>
      <c r="AX48" s="267" t="s">
        <v>968</v>
      </c>
      <c r="AY48" s="267" t="s">
        <v>968</v>
      </c>
      <c r="AZ48" s="267" t="s">
        <v>968</v>
      </c>
      <c r="BA48" s="267" t="s">
        <v>968</v>
      </c>
      <c r="BB48" s="267" t="s">
        <v>968</v>
      </c>
      <c r="BC48" s="267" t="s">
        <v>968</v>
      </c>
    </row>
    <row r="49" spans="1:55" s="29" customFormat="1" ht="31.5" x14ac:dyDescent="0.25">
      <c r="A49" s="265" t="s">
        <v>1023</v>
      </c>
      <c r="B49" s="269" t="s">
        <v>1024</v>
      </c>
      <c r="C49" s="267" t="s">
        <v>1025</v>
      </c>
      <c r="D49" s="274">
        <f t="shared" si="13"/>
        <v>39.338869460106494</v>
      </c>
      <c r="E49" s="274">
        <f t="shared" si="5"/>
        <v>32.623420400000001</v>
      </c>
      <c r="F49" s="274">
        <f t="shared" si="6"/>
        <v>0.85199999999999998</v>
      </c>
      <c r="G49" s="274">
        <v>0</v>
      </c>
      <c r="H49" s="274">
        <f>M49+R49</f>
        <v>31.771420399999997</v>
      </c>
      <c r="I49" s="274">
        <v>0</v>
      </c>
      <c r="J49" s="274">
        <f t="shared" si="14"/>
        <v>12.1218804</v>
      </c>
      <c r="K49" s="274">
        <v>0</v>
      </c>
      <c r="L49" s="274">
        <v>0</v>
      </c>
      <c r="M49" s="274">
        <v>12.1218804</v>
      </c>
      <c r="N49" s="274">
        <v>0</v>
      </c>
      <c r="O49" s="274">
        <f t="shared" ref="O49:O50" si="19">P49+R49</f>
        <v>20.501539999999999</v>
      </c>
      <c r="P49" s="274">
        <v>0.85199999999999998</v>
      </c>
      <c r="Q49" s="274" t="s">
        <v>968</v>
      </c>
      <c r="R49" s="274">
        <v>19.649539999999998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7" t="s">
        <v>968</v>
      </c>
      <c r="Y49" s="267" t="s">
        <v>968</v>
      </c>
      <c r="Z49" s="267" t="s">
        <v>968</v>
      </c>
      <c r="AA49" s="267" t="s">
        <v>968</v>
      </c>
      <c r="AB49" s="267" t="s">
        <v>968</v>
      </c>
      <c r="AC49" s="267" t="s">
        <v>968</v>
      </c>
      <c r="AD49" s="274">
        <v>32.782391216755414</v>
      </c>
      <c r="AE49" s="267" t="s">
        <v>968</v>
      </c>
      <c r="AF49" s="267" t="s">
        <v>968</v>
      </c>
      <c r="AG49" s="267" t="s">
        <v>968</v>
      </c>
      <c r="AH49" s="267" t="s">
        <v>968</v>
      </c>
      <c r="AI49" s="267" t="s">
        <v>968</v>
      </c>
      <c r="AJ49" s="274">
        <v>0</v>
      </c>
      <c r="AK49" s="274">
        <v>0</v>
      </c>
      <c r="AL49" s="274">
        <v>0</v>
      </c>
      <c r="AM49" s="274">
        <v>0</v>
      </c>
      <c r="AN49" s="274">
        <v>0</v>
      </c>
      <c r="AO49" s="267" t="s">
        <v>968</v>
      </c>
      <c r="AP49" s="275">
        <f>0.568+0.24627</f>
        <v>0.81426999999999994</v>
      </c>
      <c r="AQ49" s="267" t="s">
        <v>968</v>
      </c>
      <c r="AR49" s="275">
        <f>J49/1.2</f>
        <v>10.101567000000001</v>
      </c>
      <c r="AS49" s="267" t="s">
        <v>968</v>
      </c>
      <c r="AT49" s="267" t="s">
        <v>968</v>
      </c>
      <c r="AU49" s="267" t="s">
        <v>968</v>
      </c>
      <c r="AV49" s="267" t="s">
        <v>968</v>
      </c>
      <c r="AW49" s="267" t="s">
        <v>968</v>
      </c>
      <c r="AX49" s="267" t="s">
        <v>968</v>
      </c>
      <c r="AY49" s="267" t="s">
        <v>968</v>
      </c>
      <c r="AZ49" s="267" t="s">
        <v>968</v>
      </c>
      <c r="BA49" s="267" t="s">
        <v>968</v>
      </c>
      <c r="BB49" s="267" t="s">
        <v>968</v>
      </c>
      <c r="BC49" s="267" t="s">
        <v>968</v>
      </c>
    </row>
    <row r="50" spans="1:55" s="29" customFormat="1" ht="31.5" x14ac:dyDescent="0.25">
      <c r="A50" s="265" t="s">
        <v>1026</v>
      </c>
      <c r="B50" s="269" t="s">
        <v>1027</v>
      </c>
      <c r="C50" s="267" t="s">
        <v>1028</v>
      </c>
      <c r="D50" s="274">
        <f t="shared" si="13"/>
        <v>2.7332731275197197</v>
      </c>
      <c r="E50" s="274">
        <f t="shared" si="5"/>
        <v>1.7787732000000001</v>
      </c>
      <c r="F50" s="274">
        <f t="shared" si="6"/>
        <v>0.2838</v>
      </c>
      <c r="G50" s="274">
        <v>0</v>
      </c>
      <c r="H50" s="274">
        <f>M50+R50</f>
        <v>1.4949732</v>
      </c>
      <c r="I50" s="274">
        <v>0</v>
      </c>
      <c r="J50" s="274">
        <f t="shared" si="14"/>
        <v>1.4949732</v>
      </c>
      <c r="K50" s="274">
        <v>0</v>
      </c>
      <c r="L50" s="274">
        <v>0</v>
      </c>
      <c r="M50" s="274">
        <v>1.4949732</v>
      </c>
      <c r="N50" s="274">
        <v>0</v>
      </c>
      <c r="O50" s="274">
        <f t="shared" si="19"/>
        <v>0.2838</v>
      </c>
      <c r="P50" s="274">
        <v>0.2838</v>
      </c>
      <c r="Q50" s="274" t="s">
        <v>968</v>
      </c>
      <c r="R50" s="274">
        <v>0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7" t="s">
        <v>968</v>
      </c>
      <c r="Y50" s="267" t="s">
        <v>968</v>
      </c>
      <c r="Z50" s="267" t="s">
        <v>968</v>
      </c>
      <c r="AA50" s="267" t="s">
        <v>968</v>
      </c>
      <c r="AB50" s="267" t="s">
        <v>968</v>
      </c>
      <c r="AC50" s="267" t="s">
        <v>968</v>
      </c>
      <c r="AD50" s="274">
        <v>2.2777276062664331</v>
      </c>
      <c r="AE50" s="267" t="s">
        <v>968</v>
      </c>
      <c r="AF50" s="267" t="s">
        <v>968</v>
      </c>
      <c r="AG50" s="267" t="s">
        <v>968</v>
      </c>
      <c r="AH50" s="267" t="s">
        <v>968</v>
      </c>
      <c r="AI50" s="267" t="s">
        <v>968</v>
      </c>
      <c r="AJ50" s="274">
        <v>0</v>
      </c>
      <c r="AK50" s="274">
        <v>0</v>
      </c>
      <c r="AL50" s="274">
        <v>0</v>
      </c>
      <c r="AM50" s="274">
        <v>0</v>
      </c>
      <c r="AN50" s="274">
        <v>0</v>
      </c>
      <c r="AO50" s="267" t="s">
        <v>968</v>
      </c>
      <c r="AP50" s="275">
        <f>(P50*0.8)/1.2</f>
        <v>0.18920000000000003</v>
      </c>
      <c r="AQ50" s="267" t="s">
        <v>968</v>
      </c>
      <c r="AR50" s="275">
        <f>J50/1.2</f>
        <v>1.245811</v>
      </c>
      <c r="AS50" s="267" t="s">
        <v>968</v>
      </c>
      <c r="AT50" s="267" t="s">
        <v>968</v>
      </c>
      <c r="AU50" s="267" t="s">
        <v>968</v>
      </c>
      <c r="AV50" s="267" t="s">
        <v>968</v>
      </c>
      <c r="AW50" s="267" t="s">
        <v>968</v>
      </c>
      <c r="AX50" s="267" t="s">
        <v>968</v>
      </c>
      <c r="AY50" s="267" t="s">
        <v>968</v>
      </c>
      <c r="AZ50" s="267" t="s">
        <v>968</v>
      </c>
      <c r="BA50" s="267" t="s">
        <v>968</v>
      </c>
      <c r="BB50" s="267" t="s">
        <v>968</v>
      </c>
      <c r="BC50" s="267" t="s">
        <v>968</v>
      </c>
    </row>
    <row r="51" spans="1:55" s="29" customFormat="1" ht="63" x14ac:dyDescent="0.25">
      <c r="A51" s="265" t="s">
        <v>1029</v>
      </c>
      <c r="B51" s="266" t="s">
        <v>1030</v>
      </c>
      <c r="C51" s="267" t="s">
        <v>1031</v>
      </c>
      <c r="D51" s="274">
        <f t="shared" ref="D51:O51" si="20">D52+D53</f>
        <v>13.666949316123956</v>
      </c>
      <c r="E51" s="274">
        <f t="shared" si="5"/>
        <v>0.35855999999999999</v>
      </c>
      <c r="F51" s="274">
        <f t="shared" si="6"/>
        <v>0.35855999999999999</v>
      </c>
      <c r="G51" s="274">
        <f t="shared" si="20"/>
        <v>0</v>
      </c>
      <c r="H51" s="274">
        <f t="shared" si="20"/>
        <v>0</v>
      </c>
      <c r="I51" s="274">
        <f t="shared" si="20"/>
        <v>0</v>
      </c>
      <c r="J51" s="274">
        <f t="shared" si="20"/>
        <v>0</v>
      </c>
      <c r="K51" s="274">
        <f t="shared" si="20"/>
        <v>0</v>
      </c>
      <c r="L51" s="274">
        <f t="shared" si="20"/>
        <v>0</v>
      </c>
      <c r="M51" s="274">
        <f t="shared" si="20"/>
        <v>0</v>
      </c>
      <c r="N51" s="274">
        <f t="shared" si="20"/>
        <v>0</v>
      </c>
      <c r="O51" s="274">
        <f t="shared" si="20"/>
        <v>0.35855999999999999</v>
      </c>
      <c r="P51" s="274">
        <f>P52+P53</f>
        <v>0.35855999999999999</v>
      </c>
      <c r="Q51" s="274" t="s">
        <v>968</v>
      </c>
      <c r="R51" s="274">
        <f t="shared" ref="R51" si="21">R52+R53</f>
        <v>0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7" t="s">
        <v>968</v>
      </c>
      <c r="Y51" s="267" t="s">
        <v>968</v>
      </c>
      <c r="Z51" s="267" t="s">
        <v>968</v>
      </c>
      <c r="AA51" s="267" t="s">
        <v>968</v>
      </c>
      <c r="AB51" s="267" t="s">
        <v>968</v>
      </c>
      <c r="AC51" s="267" t="s">
        <v>968</v>
      </c>
      <c r="AD51" s="274">
        <v>11.389124430103298</v>
      </c>
      <c r="AE51" s="267" t="s">
        <v>968</v>
      </c>
      <c r="AF51" s="267" t="s">
        <v>968</v>
      </c>
      <c r="AG51" s="267" t="s">
        <v>968</v>
      </c>
      <c r="AH51" s="267" t="s">
        <v>968</v>
      </c>
      <c r="AI51" s="267" t="s">
        <v>968</v>
      </c>
      <c r="AJ51" s="274">
        <v>0</v>
      </c>
      <c r="AK51" s="274">
        <v>0</v>
      </c>
      <c r="AL51" s="274">
        <v>0</v>
      </c>
      <c r="AM51" s="274">
        <v>0</v>
      </c>
      <c r="AN51" s="274">
        <v>0</v>
      </c>
      <c r="AO51" s="267" t="s">
        <v>968</v>
      </c>
      <c r="AP51" s="275">
        <f>AP52+AP53</f>
        <v>0.23904</v>
      </c>
      <c r="AQ51" s="267" t="s">
        <v>968</v>
      </c>
      <c r="AR51" s="267" t="s">
        <v>968</v>
      </c>
      <c r="AS51" s="267" t="s">
        <v>968</v>
      </c>
      <c r="AT51" s="267" t="s">
        <v>968</v>
      </c>
      <c r="AU51" s="267" t="s">
        <v>968</v>
      </c>
      <c r="AV51" s="267" t="s">
        <v>968</v>
      </c>
      <c r="AW51" s="267" t="s">
        <v>968</v>
      </c>
      <c r="AX51" s="267" t="s">
        <v>968</v>
      </c>
      <c r="AY51" s="267" t="s">
        <v>968</v>
      </c>
      <c r="AZ51" s="267" t="s">
        <v>968</v>
      </c>
      <c r="BA51" s="267" t="s">
        <v>968</v>
      </c>
      <c r="BB51" s="267" t="s">
        <v>968</v>
      </c>
      <c r="BC51" s="267" t="s">
        <v>968</v>
      </c>
    </row>
    <row r="52" spans="1:55" s="29" customFormat="1" ht="31.5" x14ac:dyDescent="0.25">
      <c r="A52" s="265" t="s">
        <v>1032</v>
      </c>
      <c r="B52" s="269" t="s">
        <v>1024</v>
      </c>
      <c r="C52" s="267" t="s">
        <v>1033</v>
      </c>
      <c r="D52" s="274">
        <f t="shared" si="13"/>
        <v>13.666949316123956</v>
      </c>
      <c r="E52" s="274">
        <f t="shared" si="5"/>
        <v>0.35855999999999999</v>
      </c>
      <c r="F52" s="274">
        <f t="shared" si="6"/>
        <v>0.35855999999999999</v>
      </c>
      <c r="G52" s="274">
        <v>0</v>
      </c>
      <c r="H52" s="274">
        <v>0</v>
      </c>
      <c r="I52" s="274">
        <v>0</v>
      </c>
      <c r="J52" s="274">
        <v>0</v>
      </c>
      <c r="K52" s="274">
        <v>0</v>
      </c>
      <c r="L52" s="274">
        <v>0</v>
      </c>
      <c r="M52" s="274">
        <v>0</v>
      </c>
      <c r="N52" s="274">
        <v>0</v>
      </c>
      <c r="O52" s="274">
        <f t="shared" ref="O52:O53" si="22">P52+R52</f>
        <v>0.35855999999999999</v>
      </c>
      <c r="P52" s="274">
        <v>0.35855999999999999</v>
      </c>
      <c r="Q52" s="274" t="s">
        <v>968</v>
      </c>
      <c r="R52" s="274">
        <v>0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7" t="s">
        <v>968</v>
      </c>
      <c r="Y52" s="267" t="s">
        <v>968</v>
      </c>
      <c r="Z52" s="267" t="s">
        <v>968</v>
      </c>
      <c r="AA52" s="267" t="s">
        <v>968</v>
      </c>
      <c r="AB52" s="267" t="s">
        <v>968</v>
      </c>
      <c r="AC52" s="267" t="s">
        <v>968</v>
      </c>
      <c r="AD52" s="274">
        <v>11.389124430103298</v>
      </c>
      <c r="AE52" s="267" t="s">
        <v>968</v>
      </c>
      <c r="AF52" s="267" t="s">
        <v>968</v>
      </c>
      <c r="AG52" s="267" t="s">
        <v>968</v>
      </c>
      <c r="AH52" s="267" t="s">
        <v>968</v>
      </c>
      <c r="AI52" s="267" t="s">
        <v>968</v>
      </c>
      <c r="AJ52" s="267" t="s">
        <v>459</v>
      </c>
      <c r="AK52" s="267" t="s">
        <v>459</v>
      </c>
      <c r="AL52" s="267" t="s">
        <v>459</v>
      </c>
      <c r="AM52" s="267" t="s">
        <v>459</v>
      </c>
      <c r="AN52" s="267" t="s">
        <v>459</v>
      </c>
      <c r="AO52" s="267" t="s">
        <v>968</v>
      </c>
      <c r="AP52" s="275">
        <f>(P52*0.8)/1.2</f>
        <v>0.23904</v>
      </c>
      <c r="AQ52" s="267" t="s">
        <v>968</v>
      </c>
      <c r="AR52" s="267" t="s">
        <v>968</v>
      </c>
      <c r="AS52" s="267" t="s">
        <v>968</v>
      </c>
      <c r="AT52" s="267" t="s">
        <v>968</v>
      </c>
      <c r="AU52" s="267" t="s">
        <v>968</v>
      </c>
      <c r="AV52" s="267" t="s">
        <v>968</v>
      </c>
      <c r="AW52" s="267" t="s">
        <v>968</v>
      </c>
      <c r="AX52" s="267" t="s">
        <v>968</v>
      </c>
      <c r="AY52" s="267" t="s">
        <v>968</v>
      </c>
      <c r="AZ52" s="267" t="s">
        <v>968</v>
      </c>
      <c r="BA52" s="267" t="s">
        <v>968</v>
      </c>
      <c r="BB52" s="267" t="s">
        <v>968</v>
      </c>
      <c r="BC52" s="267" t="s">
        <v>968</v>
      </c>
    </row>
    <row r="53" spans="1:55" s="29" customFormat="1" ht="31.5" x14ac:dyDescent="0.25">
      <c r="A53" s="265" t="s">
        <v>1034</v>
      </c>
      <c r="B53" s="269" t="s">
        <v>1027</v>
      </c>
      <c r="C53" s="267" t="s">
        <v>1035</v>
      </c>
      <c r="D53" s="274">
        <f t="shared" si="13"/>
        <v>0</v>
      </c>
      <c r="E53" s="274">
        <f t="shared" si="5"/>
        <v>0</v>
      </c>
      <c r="F53" s="274">
        <f t="shared" si="6"/>
        <v>0</v>
      </c>
      <c r="G53" s="274">
        <v>0</v>
      </c>
      <c r="H53" s="274">
        <v>0</v>
      </c>
      <c r="I53" s="274">
        <v>0</v>
      </c>
      <c r="J53" s="274">
        <v>0</v>
      </c>
      <c r="K53" s="274">
        <v>0</v>
      </c>
      <c r="L53" s="274">
        <v>0</v>
      </c>
      <c r="M53" s="274">
        <v>0</v>
      </c>
      <c r="N53" s="274">
        <v>0</v>
      </c>
      <c r="O53" s="274">
        <f t="shared" si="22"/>
        <v>0</v>
      </c>
      <c r="P53" s="274">
        <v>0</v>
      </c>
      <c r="Q53" s="274" t="s">
        <v>968</v>
      </c>
      <c r="R53" s="274">
        <v>0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7" t="s">
        <v>968</v>
      </c>
      <c r="Y53" s="267" t="s">
        <v>968</v>
      </c>
      <c r="Z53" s="267" t="s">
        <v>968</v>
      </c>
      <c r="AA53" s="267" t="s">
        <v>968</v>
      </c>
      <c r="AB53" s="267" t="s">
        <v>968</v>
      </c>
      <c r="AC53" s="267" t="s">
        <v>968</v>
      </c>
      <c r="AD53" s="274">
        <v>0</v>
      </c>
      <c r="AE53" s="267" t="s">
        <v>968</v>
      </c>
      <c r="AF53" s="267" t="s">
        <v>968</v>
      </c>
      <c r="AG53" s="267" t="s">
        <v>968</v>
      </c>
      <c r="AH53" s="267" t="s">
        <v>968</v>
      </c>
      <c r="AI53" s="267" t="s">
        <v>968</v>
      </c>
      <c r="AJ53" s="267" t="s">
        <v>459</v>
      </c>
      <c r="AK53" s="267" t="s">
        <v>459</v>
      </c>
      <c r="AL53" s="267" t="s">
        <v>459</v>
      </c>
      <c r="AM53" s="267" t="s">
        <v>459</v>
      </c>
      <c r="AN53" s="267" t="s">
        <v>459</v>
      </c>
      <c r="AO53" s="267" t="s">
        <v>968</v>
      </c>
      <c r="AP53" s="275">
        <f>(P53*0.8)/1.2</f>
        <v>0</v>
      </c>
      <c r="AQ53" s="267" t="s">
        <v>968</v>
      </c>
      <c r="AR53" s="267" t="s">
        <v>968</v>
      </c>
      <c r="AS53" s="267" t="s">
        <v>968</v>
      </c>
      <c r="AT53" s="267" t="s">
        <v>968</v>
      </c>
      <c r="AU53" s="267" t="s">
        <v>968</v>
      </c>
      <c r="AV53" s="267" t="s">
        <v>968</v>
      </c>
      <c r="AW53" s="267" t="s">
        <v>968</v>
      </c>
      <c r="AX53" s="267" t="s">
        <v>968</v>
      </c>
      <c r="AY53" s="267" t="s">
        <v>968</v>
      </c>
      <c r="AZ53" s="267" t="s">
        <v>968</v>
      </c>
      <c r="BA53" s="267" t="s">
        <v>968</v>
      </c>
      <c r="BB53" s="267" t="s">
        <v>968</v>
      </c>
      <c r="BC53" s="267" t="s">
        <v>968</v>
      </c>
    </row>
    <row r="54" spans="1:55" s="29" customFormat="1" ht="63" x14ac:dyDescent="0.25">
      <c r="A54" s="265" t="s">
        <v>1036</v>
      </c>
      <c r="B54" s="266" t="s">
        <v>1037</v>
      </c>
      <c r="C54" s="267" t="s">
        <v>1038</v>
      </c>
      <c r="D54" s="274">
        <f t="shared" si="13"/>
        <v>0</v>
      </c>
      <c r="E54" s="274">
        <v>0</v>
      </c>
      <c r="F54" s="274">
        <v>0</v>
      </c>
      <c r="G54" s="274">
        <v>0</v>
      </c>
      <c r="H54" s="274">
        <v>0</v>
      </c>
      <c r="I54" s="274">
        <v>0</v>
      </c>
      <c r="J54" s="274">
        <v>0</v>
      </c>
      <c r="K54" s="274">
        <v>0</v>
      </c>
      <c r="L54" s="274">
        <v>0</v>
      </c>
      <c r="M54" s="274">
        <v>0</v>
      </c>
      <c r="N54" s="274">
        <v>0</v>
      </c>
      <c r="O54" s="274" t="s">
        <v>968</v>
      </c>
      <c r="P54" s="274" t="s">
        <v>968</v>
      </c>
      <c r="Q54" s="274" t="s">
        <v>968</v>
      </c>
      <c r="R54" s="274">
        <f t="shared" ref="R54" si="23">R55+R56</f>
        <v>0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7" t="s">
        <v>968</v>
      </c>
      <c r="Y54" s="267" t="s">
        <v>968</v>
      </c>
      <c r="Z54" s="267" t="s">
        <v>968</v>
      </c>
      <c r="AA54" s="267" t="s">
        <v>968</v>
      </c>
      <c r="AB54" s="267" t="s">
        <v>968</v>
      </c>
      <c r="AC54" s="267" t="s">
        <v>968</v>
      </c>
      <c r="AD54" s="274">
        <v>0</v>
      </c>
      <c r="AE54" s="267" t="s">
        <v>968</v>
      </c>
      <c r="AF54" s="267" t="s">
        <v>968</v>
      </c>
      <c r="AG54" s="267" t="s">
        <v>968</v>
      </c>
      <c r="AH54" s="267" t="s">
        <v>968</v>
      </c>
      <c r="AI54" s="267" t="s">
        <v>968</v>
      </c>
      <c r="AJ54" s="274">
        <v>0</v>
      </c>
      <c r="AK54" s="274">
        <v>0</v>
      </c>
      <c r="AL54" s="274">
        <v>0</v>
      </c>
      <c r="AM54" s="274">
        <v>0</v>
      </c>
      <c r="AN54" s="274">
        <v>0</v>
      </c>
      <c r="AO54" s="267" t="s">
        <v>968</v>
      </c>
      <c r="AP54" s="267" t="s">
        <v>968</v>
      </c>
      <c r="AQ54" s="267" t="s">
        <v>968</v>
      </c>
      <c r="AR54" s="267" t="s">
        <v>968</v>
      </c>
      <c r="AS54" s="267" t="s">
        <v>968</v>
      </c>
      <c r="AT54" s="267" t="s">
        <v>968</v>
      </c>
      <c r="AU54" s="267" t="s">
        <v>968</v>
      </c>
      <c r="AV54" s="267" t="s">
        <v>968</v>
      </c>
      <c r="AW54" s="267" t="s">
        <v>968</v>
      </c>
      <c r="AX54" s="267" t="s">
        <v>968</v>
      </c>
      <c r="AY54" s="267" t="s">
        <v>968</v>
      </c>
      <c r="AZ54" s="267" t="s">
        <v>968</v>
      </c>
      <c r="BA54" s="267" t="s">
        <v>968</v>
      </c>
      <c r="BB54" s="267" t="s">
        <v>968</v>
      </c>
      <c r="BC54" s="267" t="s">
        <v>968</v>
      </c>
    </row>
    <row r="55" spans="1:55" s="29" customFormat="1" ht="31.5" x14ac:dyDescent="0.25">
      <c r="A55" s="265" t="s">
        <v>1039</v>
      </c>
      <c r="B55" s="269" t="s">
        <v>1024</v>
      </c>
      <c r="C55" s="267" t="s">
        <v>1040</v>
      </c>
      <c r="D55" s="274">
        <f t="shared" si="13"/>
        <v>0</v>
      </c>
      <c r="E55" s="274" t="s">
        <v>459</v>
      </c>
      <c r="F55" s="274" t="s">
        <v>459</v>
      </c>
      <c r="G55" s="274" t="s">
        <v>459</v>
      </c>
      <c r="H55" s="274" t="s">
        <v>459</v>
      </c>
      <c r="I55" s="274" t="s">
        <v>459</v>
      </c>
      <c r="J55" s="274" t="s">
        <v>459</v>
      </c>
      <c r="K55" s="274" t="s">
        <v>459</v>
      </c>
      <c r="L55" s="274" t="s">
        <v>459</v>
      </c>
      <c r="M55" s="274" t="s">
        <v>459</v>
      </c>
      <c r="N55" s="274" t="s">
        <v>459</v>
      </c>
      <c r="O55" s="274" t="s">
        <v>968</v>
      </c>
      <c r="P55" s="274" t="s">
        <v>968</v>
      </c>
      <c r="Q55" s="274" t="s">
        <v>968</v>
      </c>
      <c r="R55" s="274">
        <v>0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7" t="s">
        <v>968</v>
      </c>
      <c r="Y55" s="267" t="s">
        <v>968</v>
      </c>
      <c r="Z55" s="267" t="s">
        <v>968</v>
      </c>
      <c r="AA55" s="267" t="s">
        <v>968</v>
      </c>
      <c r="AB55" s="267" t="s">
        <v>968</v>
      </c>
      <c r="AC55" s="267" t="s">
        <v>968</v>
      </c>
      <c r="AD55" s="274">
        <v>0</v>
      </c>
      <c r="AE55" s="267" t="s">
        <v>968</v>
      </c>
      <c r="AF55" s="267" t="s">
        <v>968</v>
      </c>
      <c r="AG55" s="267" t="s">
        <v>968</v>
      </c>
      <c r="AH55" s="267" t="s">
        <v>968</v>
      </c>
      <c r="AI55" s="267" t="s">
        <v>968</v>
      </c>
      <c r="AJ55" s="267" t="s">
        <v>459</v>
      </c>
      <c r="AK55" s="267" t="s">
        <v>459</v>
      </c>
      <c r="AL55" s="267" t="s">
        <v>459</v>
      </c>
      <c r="AM55" s="267" t="s">
        <v>459</v>
      </c>
      <c r="AN55" s="267" t="s">
        <v>459</v>
      </c>
      <c r="AO55" s="267" t="s">
        <v>968</v>
      </c>
      <c r="AP55" s="267" t="s">
        <v>968</v>
      </c>
      <c r="AQ55" s="267" t="s">
        <v>968</v>
      </c>
      <c r="AR55" s="267" t="s">
        <v>968</v>
      </c>
      <c r="AS55" s="267" t="s">
        <v>968</v>
      </c>
      <c r="AT55" s="267" t="s">
        <v>968</v>
      </c>
      <c r="AU55" s="267" t="s">
        <v>968</v>
      </c>
      <c r="AV55" s="267" t="s">
        <v>968</v>
      </c>
      <c r="AW55" s="267" t="s">
        <v>968</v>
      </c>
      <c r="AX55" s="267" t="s">
        <v>968</v>
      </c>
      <c r="AY55" s="267" t="s">
        <v>968</v>
      </c>
      <c r="AZ55" s="267" t="s">
        <v>968</v>
      </c>
      <c r="BA55" s="267" t="s">
        <v>968</v>
      </c>
      <c r="BB55" s="267" t="s">
        <v>968</v>
      </c>
      <c r="BC55" s="267" t="s">
        <v>968</v>
      </c>
    </row>
    <row r="56" spans="1:55" s="29" customFormat="1" ht="31.5" x14ac:dyDescent="0.25">
      <c r="A56" s="265" t="s">
        <v>1041</v>
      </c>
      <c r="B56" s="269" t="s">
        <v>1027</v>
      </c>
      <c r="C56" s="267" t="s">
        <v>1042</v>
      </c>
      <c r="D56" s="274">
        <f t="shared" si="13"/>
        <v>0</v>
      </c>
      <c r="E56" s="274" t="s">
        <v>459</v>
      </c>
      <c r="F56" s="274" t="s">
        <v>459</v>
      </c>
      <c r="G56" s="274" t="s">
        <v>459</v>
      </c>
      <c r="H56" s="274" t="s">
        <v>459</v>
      </c>
      <c r="I56" s="274" t="s">
        <v>459</v>
      </c>
      <c r="J56" s="274" t="s">
        <v>459</v>
      </c>
      <c r="K56" s="274" t="s">
        <v>459</v>
      </c>
      <c r="L56" s="274" t="s">
        <v>459</v>
      </c>
      <c r="M56" s="274" t="s">
        <v>459</v>
      </c>
      <c r="N56" s="274" t="s">
        <v>459</v>
      </c>
      <c r="O56" s="274" t="s">
        <v>968</v>
      </c>
      <c r="P56" s="274" t="s">
        <v>968</v>
      </c>
      <c r="Q56" s="274" t="s">
        <v>968</v>
      </c>
      <c r="R56" s="274">
        <v>0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7" t="s">
        <v>968</v>
      </c>
      <c r="Y56" s="267" t="s">
        <v>968</v>
      </c>
      <c r="Z56" s="267" t="s">
        <v>968</v>
      </c>
      <c r="AA56" s="267" t="s">
        <v>968</v>
      </c>
      <c r="AB56" s="267" t="s">
        <v>968</v>
      </c>
      <c r="AC56" s="267" t="s">
        <v>968</v>
      </c>
      <c r="AD56" s="274">
        <v>0</v>
      </c>
      <c r="AE56" s="267" t="s">
        <v>968</v>
      </c>
      <c r="AF56" s="267" t="s">
        <v>968</v>
      </c>
      <c r="AG56" s="267" t="s">
        <v>968</v>
      </c>
      <c r="AH56" s="267" t="s">
        <v>968</v>
      </c>
      <c r="AI56" s="267" t="s">
        <v>968</v>
      </c>
      <c r="AJ56" s="267" t="s">
        <v>459</v>
      </c>
      <c r="AK56" s="267" t="s">
        <v>459</v>
      </c>
      <c r="AL56" s="267" t="s">
        <v>459</v>
      </c>
      <c r="AM56" s="267" t="s">
        <v>459</v>
      </c>
      <c r="AN56" s="267" t="s">
        <v>459</v>
      </c>
      <c r="AO56" s="267" t="s">
        <v>968</v>
      </c>
      <c r="AP56" s="267" t="s">
        <v>968</v>
      </c>
      <c r="AQ56" s="267" t="s">
        <v>968</v>
      </c>
      <c r="AR56" s="267" t="s">
        <v>968</v>
      </c>
      <c r="AS56" s="267" t="s">
        <v>968</v>
      </c>
      <c r="AT56" s="267" t="s">
        <v>968</v>
      </c>
      <c r="AU56" s="267" t="s">
        <v>968</v>
      </c>
      <c r="AV56" s="267" t="s">
        <v>968</v>
      </c>
      <c r="AW56" s="267" t="s">
        <v>968</v>
      </c>
      <c r="AX56" s="267" t="s">
        <v>968</v>
      </c>
      <c r="AY56" s="267" t="s">
        <v>968</v>
      </c>
      <c r="AZ56" s="267" t="s">
        <v>968</v>
      </c>
      <c r="BA56" s="267" t="s">
        <v>968</v>
      </c>
      <c r="BB56" s="267" t="s">
        <v>968</v>
      </c>
      <c r="BC56" s="267" t="s">
        <v>968</v>
      </c>
    </row>
    <row r="57" spans="1:55" s="29" customFormat="1" ht="63" x14ac:dyDescent="0.25">
      <c r="A57" s="265" t="s">
        <v>1043</v>
      </c>
      <c r="B57" s="266" t="s">
        <v>1044</v>
      </c>
      <c r="C57" s="267" t="s">
        <v>1045</v>
      </c>
      <c r="D57" s="274">
        <f t="shared" si="13"/>
        <v>0</v>
      </c>
      <c r="E57" s="274">
        <v>0</v>
      </c>
      <c r="F57" s="274">
        <v>0</v>
      </c>
      <c r="G57" s="274">
        <v>0</v>
      </c>
      <c r="H57" s="274">
        <v>0</v>
      </c>
      <c r="I57" s="274">
        <v>0</v>
      </c>
      <c r="J57" s="274">
        <v>0</v>
      </c>
      <c r="K57" s="274">
        <v>0</v>
      </c>
      <c r="L57" s="274">
        <v>0</v>
      </c>
      <c r="M57" s="274">
        <v>0</v>
      </c>
      <c r="N57" s="274">
        <v>0</v>
      </c>
      <c r="O57" s="274" t="s">
        <v>968</v>
      </c>
      <c r="P57" s="274" t="s">
        <v>968</v>
      </c>
      <c r="Q57" s="274" t="s">
        <v>968</v>
      </c>
      <c r="R57" s="274">
        <f t="shared" ref="R57" si="24">R58+R59</f>
        <v>0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7" t="s">
        <v>968</v>
      </c>
      <c r="Y57" s="267" t="s">
        <v>968</v>
      </c>
      <c r="Z57" s="267" t="s">
        <v>968</v>
      </c>
      <c r="AA57" s="267" t="s">
        <v>968</v>
      </c>
      <c r="AB57" s="267" t="s">
        <v>968</v>
      </c>
      <c r="AC57" s="267" t="s">
        <v>968</v>
      </c>
      <c r="AD57" s="274">
        <v>0</v>
      </c>
      <c r="AE57" s="267" t="s">
        <v>968</v>
      </c>
      <c r="AF57" s="267" t="s">
        <v>968</v>
      </c>
      <c r="AG57" s="267" t="s">
        <v>968</v>
      </c>
      <c r="AH57" s="267" t="s">
        <v>968</v>
      </c>
      <c r="AI57" s="267" t="s">
        <v>968</v>
      </c>
      <c r="AJ57" s="274">
        <v>0</v>
      </c>
      <c r="AK57" s="274">
        <v>0</v>
      </c>
      <c r="AL57" s="274">
        <v>0</v>
      </c>
      <c r="AM57" s="274">
        <v>0</v>
      </c>
      <c r="AN57" s="274">
        <v>0</v>
      </c>
      <c r="AO57" s="267" t="s">
        <v>968</v>
      </c>
      <c r="AP57" s="267" t="s">
        <v>968</v>
      </c>
      <c r="AQ57" s="267" t="s">
        <v>968</v>
      </c>
      <c r="AR57" s="267" t="s">
        <v>968</v>
      </c>
      <c r="AS57" s="267" t="s">
        <v>968</v>
      </c>
      <c r="AT57" s="267" t="s">
        <v>968</v>
      </c>
      <c r="AU57" s="267" t="s">
        <v>968</v>
      </c>
      <c r="AV57" s="267" t="s">
        <v>968</v>
      </c>
      <c r="AW57" s="267" t="s">
        <v>968</v>
      </c>
      <c r="AX57" s="267" t="s">
        <v>968</v>
      </c>
      <c r="AY57" s="267" t="s">
        <v>968</v>
      </c>
      <c r="AZ57" s="267" t="s">
        <v>968</v>
      </c>
      <c r="BA57" s="267" t="s">
        <v>968</v>
      </c>
      <c r="BB57" s="267" t="s">
        <v>968</v>
      </c>
      <c r="BC57" s="267" t="s">
        <v>968</v>
      </c>
    </row>
    <row r="58" spans="1:55" s="29" customFormat="1" ht="31.5" x14ac:dyDescent="0.25">
      <c r="A58" s="265" t="s">
        <v>1046</v>
      </c>
      <c r="B58" s="269" t="s">
        <v>1024</v>
      </c>
      <c r="C58" s="267" t="s">
        <v>1047</v>
      </c>
      <c r="D58" s="274">
        <f t="shared" si="13"/>
        <v>0</v>
      </c>
      <c r="E58" s="274" t="s">
        <v>459</v>
      </c>
      <c r="F58" s="274" t="s">
        <v>459</v>
      </c>
      <c r="G58" s="274" t="s">
        <v>459</v>
      </c>
      <c r="H58" s="274" t="s">
        <v>459</v>
      </c>
      <c r="I58" s="274" t="s">
        <v>459</v>
      </c>
      <c r="J58" s="274" t="s">
        <v>459</v>
      </c>
      <c r="K58" s="274" t="s">
        <v>459</v>
      </c>
      <c r="L58" s="274" t="s">
        <v>459</v>
      </c>
      <c r="M58" s="274" t="s">
        <v>459</v>
      </c>
      <c r="N58" s="274" t="s">
        <v>459</v>
      </c>
      <c r="O58" s="274" t="s">
        <v>968</v>
      </c>
      <c r="P58" s="274" t="s">
        <v>968</v>
      </c>
      <c r="Q58" s="274" t="s">
        <v>968</v>
      </c>
      <c r="R58" s="274">
        <v>0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7" t="s">
        <v>968</v>
      </c>
      <c r="Y58" s="267" t="s">
        <v>968</v>
      </c>
      <c r="Z58" s="267" t="s">
        <v>968</v>
      </c>
      <c r="AA58" s="267" t="s">
        <v>968</v>
      </c>
      <c r="AB58" s="267" t="s">
        <v>968</v>
      </c>
      <c r="AC58" s="267" t="s">
        <v>968</v>
      </c>
      <c r="AD58" s="274">
        <v>0</v>
      </c>
      <c r="AE58" s="267" t="s">
        <v>968</v>
      </c>
      <c r="AF58" s="267" t="s">
        <v>968</v>
      </c>
      <c r="AG58" s="267" t="s">
        <v>968</v>
      </c>
      <c r="AH58" s="267" t="s">
        <v>968</v>
      </c>
      <c r="AI58" s="267" t="s">
        <v>968</v>
      </c>
      <c r="AJ58" s="267" t="s">
        <v>459</v>
      </c>
      <c r="AK58" s="267" t="s">
        <v>459</v>
      </c>
      <c r="AL58" s="267" t="s">
        <v>459</v>
      </c>
      <c r="AM58" s="267" t="s">
        <v>459</v>
      </c>
      <c r="AN58" s="267" t="s">
        <v>459</v>
      </c>
      <c r="AO58" s="267" t="s">
        <v>968</v>
      </c>
      <c r="AP58" s="267" t="s">
        <v>968</v>
      </c>
      <c r="AQ58" s="267" t="s">
        <v>968</v>
      </c>
      <c r="AR58" s="267" t="s">
        <v>968</v>
      </c>
      <c r="AS58" s="267" t="s">
        <v>968</v>
      </c>
      <c r="AT58" s="267" t="s">
        <v>968</v>
      </c>
      <c r="AU58" s="267" t="s">
        <v>968</v>
      </c>
      <c r="AV58" s="267" t="s">
        <v>968</v>
      </c>
      <c r="AW58" s="267" t="s">
        <v>968</v>
      </c>
      <c r="AX58" s="267" t="s">
        <v>968</v>
      </c>
      <c r="AY58" s="267" t="s">
        <v>968</v>
      </c>
      <c r="AZ58" s="267" t="s">
        <v>968</v>
      </c>
      <c r="BA58" s="267" t="s">
        <v>968</v>
      </c>
      <c r="BB58" s="267" t="s">
        <v>968</v>
      </c>
      <c r="BC58" s="267" t="s">
        <v>968</v>
      </c>
    </row>
    <row r="59" spans="1:55" s="29" customFormat="1" ht="31.5" x14ac:dyDescent="0.25">
      <c r="A59" s="265" t="s">
        <v>1048</v>
      </c>
      <c r="B59" s="269" t="s">
        <v>1027</v>
      </c>
      <c r="C59" s="267" t="s">
        <v>1049</v>
      </c>
      <c r="D59" s="274">
        <f t="shared" si="13"/>
        <v>0</v>
      </c>
      <c r="E59" s="274" t="s">
        <v>459</v>
      </c>
      <c r="F59" s="274" t="s">
        <v>459</v>
      </c>
      <c r="G59" s="274" t="s">
        <v>459</v>
      </c>
      <c r="H59" s="274" t="s">
        <v>459</v>
      </c>
      <c r="I59" s="274" t="s">
        <v>459</v>
      </c>
      <c r="J59" s="274" t="s">
        <v>459</v>
      </c>
      <c r="K59" s="274" t="s">
        <v>459</v>
      </c>
      <c r="L59" s="274" t="s">
        <v>459</v>
      </c>
      <c r="M59" s="274" t="s">
        <v>459</v>
      </c>
      <c r="N59" s="274" t="s">
        <v>459</v>
      </c>
      <c r="O59" s="274" t="s">
        <v>968</v>
      </c>
      <c r="P59" s="274" t="s">
        <v>968</v>
      </c>
      <c r="Q59" s="274" t="s">
        <v>968</v>
      </c>
      <c r="R59" s="274">
        <v>0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7" t="s">
        <v>968</v>
      </c>
      <c r="Y59" s="267" t="s">
        <v>968</v>
      </c>
      <c r="Z59" s="267" t="s">
        <v>968</v>
      </c>
      <c r="AA59" s="267" t="s">
        <v>968</v>
      </c>
      <c r="AB59" s="267" t="s">
        <v>968</v>
      </c>
      <c r="AC59" s="267" t="s">
        <v>968</v>
      </c>
      <c r="AD59" s="274">
        <v>0</v>
      </c>
      <c r="AE59" s="267" t="s">
        <v>968</v>
      </c>
      <c r="AF59" s="267" t="s">
        <v>968</v>
      </c>
      <c r="AG59" s="267" t="s">
        <v>968</v>
      </c>
      <c r="AH59" s="267" t="s">
        <v>968</v>
      </c>
      <c r="AI59" s="267" t="s">
        <v>968</v>
      </c>
      <c r="AJ59" s="267" t="s">
        <v>459</v>
      </c>
      <c r="AK59" s="267" t="s">
        <v>459</v>
      </c>
      <c r="AL59" s="267" t="s">
        <v>459</v>
      </c>
      <c r="AM59" s="267" t="s">
        <v>459</v>
      </c>
      <c r="AN59" s="267" t="s">
        <v>459</v>
      </c>
      <c r="AO59" s="267" t="s">
        <v>968</v>
      </c>
      <c r="AP59" s="267" t="s">
        <v>968</v>
      </c>
      <c r="AQ59" s="267" t="s">
        <v>968</v>
      </c>
      <c r="AR59" s="267" t="s">
        <v>968</v>
      </c>
      <c r="AS59" s="267" t="s">
        <v>968</v>
      </c>
      <c r="AT59" s="267" t="s">
        <v>968</v>
      </c>
      <c r="AU59" s="267" t="s">
        <v>968</v>
      </c>
      <c r="AV59" s="267" t="s">
        <v>968</v>
      </c>
      <c r="AW59" s="267" t="s">
        <v>968</v>
      </c>
      <c r="AX59" s="267" t="s">
        <v>968</v>
      </c>
      <c r="AY59" s="267" t="s">
        <v>968</v>
      </c>
      <c r="AZ59" s="267" t="s">
        <v>968</v>
      </c>
      <c r="BA59" s="267" t="s">
        <v>968</v>
      </c>
      <c r="BB59" s="267" t="s">
        <v>968</v>
      </c>
      <c r="BC59" s="267" t="s">
        <v>968</v>
      </c>
    </row>
    <row r="60" spans="1:55" s="29" customFormat="1" ht="63" x14ac:dyDescent="0.25">
      <c r="A60" s="265" t="s">
        <v>1050</v>
      </c>
      <c r="B60" s="266" t="s">
        <v>1051</v>
      </c>
      <c r="C60" s="267" t="s">
        <v>1052</v>
      </c>
      <c r="D60" s="274">
        <f t="shared" si="13"/>
        <v>0</v>
      </c>
      <c r="E60" s="274">
        <v>0</v>
      </c>
      <c r="F60" s="274">
        <v>0</v>
      </c>
      <c r="G60" s="274">
        <v>0</v>
      </c>
      <c r="H60" s="274">
        <v>0</v>
      </c>
      <c r="I60" s="274">
        <v>0</v>
      </c>
      <c r="J60" s="274">
        <v>0</v>
      </c>
      <c r="K60" s="274">
        <v>0</v>
      </c>
      <c r="L60" s="274">
        <v>0</v>
      </c>
      <c r="M60" s="274">
        <v>0</v>
      </c>
      <c r="N60" s="274">
        <v>0</v>
      </c>
      <c r="O60" s="274" t="s">
        <v>968</v>
      </c>
      <c r="P60" s="274" t="s">
        <v>968</v>
      </c>
      <c r="Q60" s="274" t="s">
        <v>968</v>
      </c>
      <c r="R60" s="274">
        <f t="shared" ref="R60" si="25">R61+R62</f>
        <v>0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7" t="s">
        <v>968</v>
      </c>
      <c r="Y60" s="267" t="s">
        <v>968</v>
      </c>
      <c r="Z60" s="267" t="s">
        <v>968</v>
      </c>
      <c r="AA60" s="267" t="s">
        <v>968</v>
      </c>
      <c r="AB60" s="267" t="s">
        <v>968</v>
      </c>
      <c r="AC60" s="267" t="s">
        <v>968</v>
      </c>
      <c r="AD60" s="274">
        <v>0</v>
      </c>
      <c r="AE60" s="267" t="s">
        <v>968</v>
      </c>
      <c r="AF60" s="267" t="s">
        <v>968</v>
      </c>
      <c r="AG60" s="267" t="s">
        <v>968</v>
      </c>
      <c r="AH60" s="267" t="s">
        <v>968</v>
      </c>
      <c r="AI60" s="267" t="s">
        <v>968</v>
      </c>
      <c r="AJ60" s="274">
        <v>0</v>
      </c>
      <c r="AK60" s="274">
        <v>0</v>
      </c>
      <c r="AL60" s="274">
        <v>0</v>
      </c>
      <c r="AM60" s="274">
        <v>0</v>
      </c>
      <c r="AN60" s="274">
        <v>0</v>
      </c>
      <c r="AO60" s="267" t="s">
        <v>968</v>
      </c>
      <c r="AP60" s="267" t="s">
        <v>968</v>
      </c>
      <c r="AQ60" s="267" t="s">
        <v>968</v>
      </c>
      <c r="AR60" s="267" t="s">
        <v>968</v>
      </c>
      <c r="AS60" s="267" t="s">
        <v>968</v>
      </c>
      <c r="AT60" s="267" t="s">
        <v>968</v>
      </c>
      <c r="AU60" s="267" t="s">
        <v>968</v>
      </c>
      <c r="AV60" s="267" t="s">
        <v>968</v>
      </c>
      <c r="AW60" s="267" t="s">
        <v>968</v>
      </c>
      <c r="AX60" s="267" t="s">
        <v>968</v>
      </c>
      <c r="AY60" s="267" t="s">
        <v>968</v>
      </c>
      <c r="AZ60" s="267" t="s">
        <v>968</v>
      </c>
      <c r="BA60" s="267" t="s">
        <v>968</v>
      </c>
      <c r="BB60" s="267" t="s">
        <v>968</v>
      </c>
      <c r="BC60" s="267" t="s">
        <v>968</v>
      </c>
    </row>
    <row r="61" spans="1:55" s="29" customFormat="1" ht="31.5" x14ac:dyDescent="0.25">
      <c r="A61" s="265" t="s">
        <v>1053</v>
      </c>
      <c r="B61" s="269" t="s">
        <v>1024</v>
      </c>
      <c r="C61" s="267" t="s">
        <v>1054</v>
      </c>
      <c r="D61" s="274">
        <f t="shared" si="13"/>
        <v>0</v>
      </c>
      <c r="E61" s="274" t="s">
        <v>459</v>
      </c>
      <c r="F61" s="274" t="s">
        <v>459</v>
      </c>
      <c r="G61" s="274" t="s">
        <v>459</v>
      </c>
      <c r="H61" s="274" t="s">
        <v>459</v>
      </c>
      <c r="I61" s="274" t="s">
        <v>459</v>
      </c>
      <c r="J61" s="274" t="s">
        <v>459</v>
      </c>
      <c r="K61" s="274" t="s">
        <v>459</v>
      </c>
      <c r="L61" s="274" t="s">
        <v>459</v>
      </c>
      <c r="M61" s="274" t="s">
        <v>459</v>
      </c>
      <c r="N61" s="274" t="s">
        <v>459</v>
      </c>
      <c r="O61" s="274" t="s">
        <v>968</v>
      </c>
      <c r="P61" s="274" t="s">
        <v>968</v>
      </c>
      <c r="Q61" s="274" t="s">
        <v>968</v>
      </c>
      <c r="R61" s="274">
        <v>0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7" t="s">
        <v>968</v>
      </c>
      <c r="Y61" s="267" t="s">
        <v>968</v>
      </c>
      <c r="Z61" s="267" t="s">
        <v>968</v>
      </c>
      <c r="AA61" s="267" t="s">
        <v>968</v>
      </c>
      <c r="AB61" s="267" t="s">
        <v>968</v>
      </c>
      <c r="AC61" s="267" t="s">
        <v>968</v>
      </c>
      <c r="AD61" s="274">
        <v>0</v>
      </c>
      <c r="AE61" s="267" t="s">
        <v>968</v>
      </c>
      <c r="AF61" s="267" t="s">
        <v>968</v>
      </c>
      <c r="AG61" s="267" t="s">
        <v>968</v>
      </c>
      <c r="AH61" s="267" t="s">
        <v>968</v>
      </c>
      <c r="AI61" s="267" t="s">
        <v>968</v>
      </c>
      <c r="AJ61" s="267" t="s">
        <v>459</v>
      </c>
      <c r="AK61" s="267" t="s">
        <v>459</v>
      </c>
      <c r="AL61" s="267" t="s">
        <v>459</v>
      </c>
      <c r="AM61" s="267" t="s">
        <v>459</v>
      </c>
      <c r="AN61" s="267" t="s">
        <v>459</v>
      </c>
      <c r="AO61" s="267" t="s">
        <v>968</v>
      </c>
      <c r="AP61" s="267" t="s">
        <v>968</v>
      </c>
      <c r="AQ61" s="267" t="s">
        <v>968</v>
      </c>
      <c r="AR61" s="267" t="s">
        <v>968</v>
      </c>
      <c r="AS61" s="267" t="s">
        <v>968</v>
      </c>
      <c r="AT61" s="267" t="s">
        <v>968</v>
      </c>
      <c r="AU61" s="267" t="s">
        <v>968</v>
      </c>
      <c r="AV61" s="267" t="s">
        <v>968</v>
      </c>
      <c r="AW61" s="267" t="s">
        <v>968</v>
      </c>
      <c r="AX61" s="267" t="s">
        <v>968</v>
      </c>
      <c r="AY61" s="267" t="s">
        <v>968</v>
      </c>
      <c r="AZ61" s="267" t="s">
        <v>968</v>
      </c>
      <c r="BA61" s="267" t="s">
        <v>968</v>
      </c>
      <c r="BB61" s="267" t="s">
        <v>968</v>
      </c>
      <c r="BC61" s="267" t="s">
        <v>968</v>
      </c>
    </row>
    <row r="62" spans="1:55" s="29" customFormat="1" ht="31.5" x14ac:dyDescent="0.25">
      <c r="A62" s="265" t="s">
        <v>1055</v>
      </c>
      <c r="B62" s="269" t="s">
        <v>1027</v>
      </c>
      <c r="C62" s="267" t="s">
        <v>1056</v>
      </c>
      <c r="D62" s="274">
        <f t="shared" si="13"/>
        <v>0</v>
      </c>
      <c r="E62" s="274" t="s">
        <v>459</v>
      </c>
      <c r="F62" s="274" t="s">
        <v>459</v>
      </c>
      <c r="G62" s="274" t="s">
        <v>459</v>
      </c>
      <c r="H62" s="274" t="s">
        <v>459</v>
      </c>
      <c r="I62" s="274" t="s">
        <v>459</v>
      </c>
      <c r="J62" s="274" t="s">
        <v>459</v>
      </c>
      <c r="K62" s="274" t="s">
        <v>459</v>
      </c>
      <c r="L62" s="274" t="s">
        <v>459</v>
      </c>
      <c r="M62" s="274" t="s">
        <v>459</v>
      </c>
      <c r="N62" s="274" t="s">
        <v>459</v>
      </c>
      <c r="O62" s="274" t="s">
        <v>968</v>
      </c>
      <c r="P62" s="274" t="s">
        <v>968</v>
      </c>
      <c r="Q62" s="274" t="s">
        <v>968</v>
      </c>
      <c r="R62" s="274">
        <v>0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7" t="s">
        <v>968</v>
      </c>
      <c r="Y62" s="267" t="s">
        <v>968</v>
      </c>
      <c r="Z62" s="267" t="s">
        <v>968</v>
      </c>
      <c r="AA62" s="267" t="s">
        <v>968</v>
      </c>
      <c r="AB62" s="267" t="s">
        <v>968</v>
      </c>
      <c r="AC62" s="267" t="s">
        <v>968</v>
      </c>
      <c r="AD62" s="274">
        <v>0</v>
      </c>
      <c r="AE62" s="267" t="s">
        <v>968</v>
      </c>
      <c r="AF62" s="267" t="s">
        <v>968</v>
      </c>
      <c r="AG62" s="267" t="s">
        <v>968</v>
      </c>
      <c r="AH62" s="267" t="s">
        <v>968</v>
      </c>
      <c r="AI62" s="267" t="s">
        <v>968</v>
      </c>
      <c r="AJ62" s="267" t="s">
        <v>459</v>
      </c>
      <c r="AK62" s="267" t="s">
        <v>459</v>
      </c>
      <c r="AL62" s="267" t="s">
        <v>459</v>
      </c>
      <c r="AM62" s="267" t="s">
        <v>459</v>
      </c>
      <c r="AN62" s="267" t="s">
        <v>459</v>
      </c>
      <c r="AO62" s="267" t="s">
        <v>968</v>
      </c>
      <c r="AP62" s="267" t="s">
        <v>968</v>
      </c>
      <c r="AQ62" s="267" t="s">
        <v>968</v>
      </c>
      <c r="AR62" s="267" t="s">
        <v>968</v>
      </c>
      <c r="AS62" s="267" t="s">
        <v>968</v>
      </c>
      <c r="AT62" s="267" t="s">
        <v>968</v>
      </c>
      <c r="AU62" s="267" t="s">
        <v>968</v>
      </c>
      <c r="AV62" s="267" t="s">
        <v>968</v>
      </c>
      <c r="AW62" s="267" t="s">
        <v>968</v>
      </c>
      <c r="AX62" s="267" t="s">
        <v>968</v>
      </c>
      <c r="AY62" s="267" t="s">
        <v>968</v>
      </c>
      <c r="AZ62" s="267" t="s">
        <v>968</v>
      </c>
      <c r="BA62" s="267" t="s">
        <v>968</v>
      </c>
      <c r="BB62" s="267" t="s">
        <v>968</v>
      </c>
      <c r="BC62" s="267" t="s">
        <v>968</v>
      </c>
    </row>
    <row r="63" spans="1:55" s="29" customFormat="1" ht="63" x14ac:dyDescent="0.25">
      <c r="A63" s="265" t="s">
        <v>1057</v>
      </c>
      <c r="B63" s="266" t="s">
        <v>1058</v>
      </c>
      <c r="C63" s="267" t="s">
        <v>1059</v>
      </c>
      <c r="D63" s="274">
        <f t="shared" si="13"/>
        <v>0</v>
      </c>
      <c r="E63" s="274">
        <v>0</v>
      </c>
      <c r="F63" s="274">
        <v>0</v>
      </c>
      <c r="G63" s="274">
        <v>0</v>
      </c>
      <c r="H63" s="274">
        <v>0</v>
      </c>
      <c r="I63" s="274">
        <v>0</v>
      </c>
      <c r="J63" s="274">
        <v>0</v>
      </c>
      <c r="K63" s="274">
        <v>0</v>
      </c>
      <c r="L63" s="274">
        <v>0</v>
      </c>
      <c r="M63" s="274">
        <v>0</v>
      </c>
      <c r="N63" s="274">
        <v>0</v>
      </c>
      <c r="O63" s="274" t="s">
        <v>968</v>
      </c>
      <c r="P63" s="274" t="s">
        <v>968</v>
      </c>
      <c r="Q63" s="274" t="s">
        <v>968</v>
      </c>
      <c r="R63" s="274">
        <f t="shared" ref="R63" si="26">R64+R65</f>
        <v>0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7" t="s">
        <v>968</v>
      </c>
      <c r="Y63" s="267" t="s">
        <v>968</v>
      </c>
      <c r="Z63" s="267" t="s">
        <v>968</v>
      </c>
      <c r="AA63" s="267" t="s">
        <v>968</v>
      </c>
      <c r="AB63" s="267" t="s">
        <v>968</v>
      </c>
      <c r="AC63" s="267" t="s">
        <v>968</v>
      </c>
      <c r="AD63" s="274">
        <v>0</v>
      </c>
      <c r="AE63" s="267" t="s">
        <v>968</v>
      </c>
      <c r="AF63" s="267" t="s">
        <v>968</v>
      </c>
      <c r="AG63" s="267" t="s">
        <v>968</v>
      </c>
      <c r="AH63" s="267" t="s">
        <v>968</v>
      </c>
      <c r="AI63" s="267" t="s">
        <v>968</v>
      </c>
      <c r="AJ63" s="274">
        <v>0</v>
      </c>
      <c r="AK63" s="274">
        <v>0</v>
      </c>
      <c r="AL63" s="274">
        <v>0</v>
      </c>
      <c r="AM63" s="274">
        <v>0</v>
      </c>
      <c r="AN63" s="274">
        <v>0</v>
      </c>
      <c r="AO63" s="267" t="s">
        <v>968</v>
      </c>
      <c r="AP63" s="267" t="s">
        <v>968</v>
      </c>
      <c r="AQ63" s="267" t="s">
        <v>968</v>
      </c>
      <c r="AR63" s="267" t="s">
        <v>968</v>
      </c>
      <c r="AS63" s="267" t="s">
        <v>968</v>
      </c>
      <c r="AT63" s="267" t="s">
        <v>968</v>
      </c>
      <c r="AU63" s="267" t="s">
        <v>968</v>
      </c>
      <c r="AV63" s="267" t="s">
        <v>968</v>
      </c>
      <c r="AW63" s="267" t="s">
        <v>968</v>
      </c>
      <c r="AX63" s="267" t="s">
        <v>968</v>
      </c>
      <c r="AY63" s="267" t="s">
        <v>968</v>
      </c>
      <c r="AZ63" s="267" t="s">
        <v>968</v>
      </c>
      <c r="BA63" s="267" t="s">
        <v>968</v>
      </c>
      <c r="BB63" s="267" t="s">
        <v>968</v>
      </c>
      <c r="BC63" s="267" t="s">
        <v>968</v>
      </c>
    </row>
    <row r="64" spans="1:55" s="29" customFormat="1" ht="31.5" x14ac:dyDescent="0.25">
      <c r="A64" s="265" t="s">
        <v>1060</v>
      </c>
      <c r="B64" s="269" t="s">
        <v>1024</v>
      </c>
      <c r="C64" s="267" t="s">
        <v>1061</v>
      </c>
      <c r="D64" s="274">
        <f t="shared" si="13"/>
        <v>0</v>
      </c>
      <c r="E64" s="274" t="s">
        <v>459</v>
      </c>
      <c r="F64" s="274" t="s">
        <v>459</v>
      </c>
      <c r="G64" s="274" t="s">
        <v>459</v>
      </c>
      <c r="H64" s="274" t="s">
        <v>459</v>
      </c>
      <c r="I64" s="274" t="s">
        <v>459</v>
      </c>
      <c r="J64" s="274" t="s">
        <v>459</v>
      </c>
      <c r="K64" s="274" t="s">
        <v>459</v>
      </c>
      <c r="L64" s="274" t="s">
        <v>459</v>
      </c>
      <c r="M64" s="274" t="s">
        <v>459</v>
      </c>
      <c r="N64" s="274" t="s">
        <v>459</v>
      </c>
      <c r="O64" s="274" t="s">
        <v>968</v>
      </c>
      <c r="P64" s="274" t="s">
        <v>968</v>
      </c>
      <c r="Q64" s="274" t="s">
        <v>968</v>
      </c>
      <c r="R64" s="274">
        <v>0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7" t="s">
        <v>968</v>
      </c>
      <c r="Y64" s="267" t="s">
        <v>968</v>
      </c>
      <c r="Z64" s="267" t="s">
        <v>968</v>
      </c>
      <c r="AA64" s="267" t="s">
        <v>968</v>
      </c>
      <c r="AB64" s="267" t="s">
        <v>968</v>
      </c>
      <c r="AC64" s="267" t="s">
        <v>968</v>
      </c>
      <c r="AD64" s="274">
        <v>0</v>
      </c>
      <c r="AE64" s="267" t="s">
        <v>968</v>
      </c>
      <c r="AF64" s="267" t="s">
        <v>968</v>
      </c>
      <c r="AG64" s="267" t="s">
        <v>968</v>
      </c>
      <c r="AH64" s="267" t="s">
        <v>968</v>
      </c>
      <c r="AI64" s="267" t="s">
        <v>968</v>
      </c>
      <c r="AJ64" s="274" t="s">
        <v>459</v>
      </c>
      <c r="AK64" s="274" t="s">
        <v>459</v>
      </c>
      <c r="AL64" s="274" t="s">
        <v>459</v>
      </c>
      <c r="AM64" s="274" t="s">
        <v>459</v>
      </c>
      <c r="AN64" s="274" t="s">
        <v>459</v>
      </c>
      <c r="AO64" s="267" t="s">
        <v>968</v>
      </c>
      <c r="AP64" s="267" t="s">
        <v>968</v>
      </c>
      <c r="AQ64" s="267" t="s">
        <v>968</v>
      </c>
      <c r="AR64" s="267" t="s">
        <v>968</v>
      </c>
      <c r="AS64" s="267" t="s">
        <v>968</v>
      </c>
      <c r="AT64" s="267" t="s">
        <v>968</v>
      </c>
      <c r="AU64" s="267" t="s">
        <v>968</v>
      </c>
      <c r="AV64" s="267" t="s">
        <v>968</v>
      </c>
      <c r="AW64" s="267" t="s">
        <v>968</v>
      </c>
      <c r="AX64" s="267" t="s">
        <v>968</v>
      </c>
      <c r="AY64" s="267" t="s">
        <v>968</v>
      </c>
      <c r="AZ64" s="267" t="s">
        <v>968</v>
      </c>
      <c r="BA64" s="267" t="s">
        <v>968</v>
      </c>
      <c r="BB64" s="267" t="s">
        <v>968</v>
      </c>
      <c r="BC64" s="267" t="s">
        <v>968</v>
      </c>
    </row>
    <row r="65" spans="1:97" s="29" customFormat="1" ht="31.5" x14ac:dyDescent="0.25">
      <c r="A65" s="265" t="s">
        <v>1062</v>
      </c>
      <c r="B65" s="269" t="s">
        <v>1027</v>
      </c>
      <c r="C65" s="267" t="s">
        <v>1063</v>
      </c>
      <c r="D65" s="274">
        <f t="shared" si="13"/>
        <v>0</v>
      </c>
      <c r="E65" s="274" t="s">
        <v>459</v>
      </c>
      <c r="F65" s="274" t="s">
        <v>459</v>
      </c>
      <c r="G65" s="274" t="s">
        <v>459</v>
      </c>
      <c r="H65" s="274" t="s">
        <v>459</v>
      </c>
      <c r="I65" s="274" t="s">
        <v>459</v>
      </c>
      <c r="J65" s="274" t="s">
        <v>459</v>
      </c>
      <c r="K65" s="274" t="s">
        <v>459</v>
      </c>
      <c r="L65" s="274" t="s">
        <v>459</v>
      </c>
      <c r="M65" s="274" t="s">
        <v>459</v>
      </c>
      <c r="N65" s="274" t="s">
        <v>459</v>
      </c>
      <c r="O65" s="274" t="s">
        <v>968</v>
      </c>
      <c r="P65" s="274" t="s">
        <v>968</v>
      </c>
      <c r="Q65" s="274" t="s">
        <v>968</v>
      </c>
      <c r="R65" s="274">
        <v>0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7" t="s">
        <v>968</v>
      </c>
      <c r="Y65" s="267" t="s">
        <v>968</v>
      </c>
      <c r="Z65" s="267" t="s">
        <v>968</v>
      </c>
      <c r="AA65" s="267" t="s">
        <v>968</v>
      </c>
      <c r="AB65" s="267" t="s">
        <v>968</v>
      </c>
      <c r="AC65" s="267" t="s">
        <v>968</v>
      </c>
      <c r="AD65" s="274">
        <v>0</v>
      </c>
      <c r="AE65" s="267" t="s">
        <v>968</v>
      </c>
      <c r="AF65" s="267" t="s">
        <v>968</v>
      </c>
      <c r="AG65" s="267" t="s">
        <v>968</v>
      </c>
      <c r="AH65" s="267" t="s">
        <v>968</v>
      </c>
      <c r="AI65" s="267" t="s">
        <v>968</v>
      </c>
      <c r="AJ65" s="274" t="s">
        <v>459</v>
      </c>
      <c r="AK65" s="274" t="s">
        <v>459</v>
      </c>
      <c r="AL65" s="274" t="s">
        <v>459</v>
      </c>
      <c r="AM65" s="274" t="s">
        <v>459</v>
      </c>
      <c r="AN65" s="274" t="s">
        <v>459</v>
      </c>
      <c r="AO65" s="267" t="s">
        <v>968</v>
      </c>
      <c r="AP65" s="267" t="s">
        <v>968</v>
      </c>
      <c r="AQ65" s="267" t="s">
        <v>968</v>
      </c>
      <c r="AR65" s="267" t="s">
        <v>968</v>
      </c>
      <c r="AS65" s="267" t="s">
        <v>968</v>
      </c>
      <c r="AT65" s="267" t="s">
        <v>968</v>
      </c>
      <c r="AU65" s="267" t="s">
        <v>968</v>
      </c>
      <c r="AV65" s="267" t="s">
        <v>968</v>
      </c>
      <c r="AW65" s="267" t="s">
        <v>968</v>
      </c>
      <c r="AX65" s="267" t="s">
        <v>968</v>
      </c>
      <c r="AY65" s="267" t="s">
        <v>968</v>
      </c>
      <c r="AZ65" s="267" t="s">
        <v>968</v>
      </c>
      <c r="BA65" s="267" t="s">
        <v>968</v>
      </c>
      <c r="BB65" s="267" t="s">
        <v>968</v>
      </c>
      <c r="BC65" s="267" t="s">
        <v>968</v>
      </c>
    </row>
    <row r="66" spans="1:97" s="29" customFormat="1" ht="47.25" x14ac:dyDescent="0.25">
      <c r="A66" s="265" t="s">
        <v>1064</v>
      </c>
      <c r="B66" s="270" t="s">
        <v>1065</v>
      </c>
      <c r="C66" s="267" t="s">
        <v>1066</v>
      </c>
      <c r="D66" s="274">
        <v>23.12</v>
      </c>
      <c r="E66" s="274" t="s">
        <v>968</v>
      </c>
      <c r="F66" s="274" t="s">
        <v>968</v>
      </c>
      <c r="G66" s="274" t="s">
        <v>968</v>
      </c>
      <c r="H66" s="274">
        <v>0</v>
      </c>
      <c r="I66" s="274">
        <v>0</v>
      </c>
      <c r="J66" s="274"/>
      <c r="K66" s="274" t="s">
        <v>968</v>
      </c>
      <c r="L66" s="274" t="s">
        <v>968</v>
      </c>
      <c r="M66" s="274" t="s">
        <v>968</v>
      </c>
      <c r="N66" s="274">
        <v>0</v>
      </c>
      <c r="O66" s="274" t="s">
        <v>968</v>
      </c>
      <c r="P66" s="274" t="s">
        <v>968</v>
      </c>
      <c r="Q66" s="274" t="s">
        <v>968</v>
      </c>
      <c r="R66" s="274">
        <v>0</v>
      </c>
      <c r="S66" s="275">
        <v>0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267" t="s">
        <v>968</v>
      </c>
      <c r="Y66" s="267" t="s">
        <v>968</v>
      </c>
      <c r="Z66" s="267" t="s">
        <v>968</v>
      </c>
      <c r="AA66" s="267" t="s">
        <v>968</v>
      </c>
      <c r="AB66" s="267" t="s">
        <v>968</v>
      </c>
      <c r="AC66" s="267" t="s">
        <v>968</v>
      </c>
      <c r="AD66" s="274">
        <v>23.12</v>
      </c>
      <c r="AE66" s="275">
        <f>AI66</f>
        <v>0</v>
      </c>
      <c r="AF66" s="267" t="s">
        <v>968</v>
      </c>
      <c r="AG66" s="267" t="s">
        <v>968</v>
      </c>
      <c r="AH66" s="267" t="s">
        <v>968</v>
      </c>
      <c r="AI66" s="275">
        <v>0</v>
      </c>
      <c r="AJ66" s="275">
        <v>0</v>
      </c>
      <c r="AK66" s="275" t="s">
        <v>968</v>
      </c>
      <c r="AL66" s="275" t="s">
        <v>968</v>
      </c>
      <c r="AM66" s="275" t="s">
        <v>968</v>
      </c>
      <c r="AN66" s="275">
        <v>0</v>
      </c>
      <c r="AO66" s="267" t="s">
        <v>968</v>
      </c>
      <c r="AP66" s="267" t="s">
        <v>968</v>
      </c>
      <c r="AQ66" s="267" t="s">
        <v>968</v>
      </c>
      <c r="AR66" s="267" t="s">
        <v>968</v>
      </c>
      <c r="AS66" s="275">
        <v>0</v>
      </c>
      <c r="AT66" s="267" t="s">
        <v>968</v>
      </c>
      <c r="AU66" s="267" t="s">
        <v>968</v>
      </c>
      <c r="AV66" s="267" t="s">
        <v>968</v>
      </c>
      <c r="AW66" s="267" t="s">
        <v>968</v>
      </c>
      <c r="AX66" s="267" t="s">
        <v>968</v>
      </c>
      <c r="AY66" s="267" t="s">
        <v>968</v>
      </c>
      <c r="AZ66" s="267" t="s">
        <v>968</v>
      </c>
      <c r="BA66" s="267" t="s">
        <v>968</v>
      </c>
      <c r="BB66" s="267" t="s">
        <v>968</v>
      </c>
      <c r="BC66" s="267" t="s">
        <v>968</v>
      </c>
    </row>
    <row r="67" spans="1:97" x14ac:dyDescent="0.25">
      <c r="A67" s="24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274"/>
      <c r="S67" s="6"/>
      <c r="T67" s="6"/>
      <c r="U67" s="6"/>
      <c r="V67" s="6"/>
      <c r="W67" s="6"/>
      <c r="X67" s="6"/>
      <c r="BB67" s="8"/>
    </row>
    <row r="68" spans="1:97" x14ac:dyDescent="0.25">
      <c r="B68" s="169"/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361" t="s">
        <v>1125</v>
      </c>
      <c r="W68" s="169"/>
      <c r="X68" s="169"/>
    </row>
    <row r="69" spans="1:97" ht="15.75" customHeight="1" x14ac:dyDescent="0.25">
      <c r="A69" s="249"/>
      <c r="B69" s="505"/>
      <c r="C69" s="505"/>
      <c r="D69" s="505"/>
      <c r="E69" s="505"/>
      <c r="F69" s="505"/>
      <c r="G69" s="505"/>
      <c r="H69" s="505"/>
      <c r="I69" s="505"/>
      <c r="J69" s="505"/>
      <c r="K69" s="505"/>
      <c r="L69" s="505"/>
      <c r="M69" s="505"/>
      <c r="N69" s="505"/>
      <c r="O69" s="505"/>
      <c r="P69" s="505"/>
      <c r="Q69" s="505"/>
      <c r="R69" s="505"/>
      <c r="S69" s="505"/>
      <c r="T69" s="505"/>
      <c r="U69" s="505"/>
      <c r="V69" s="505"/>
      <c r="W69" s="505"/>
      <c r="X69" s="505"/>
      <c r="Y69" s="505"/>
      <c r="Z69" s="505"/>
      <c r="AA69" s="505"/>
      <c r="AB69" s="505"/>
    </row>
    <row r="70" spans="1:97" ht="15.75" customHeight="1" x14ac:dyDescent="0.25">
      <c r="A70" s="249"/>
      <c r="B70" s="504"/>
      <c r="C70" s="504"/>
      <c r="D70" s="504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</row>
    <row r="71" spans="1:97" ht="18.75" x14ac:dyDescent="0.3">
      <c r="A71" s="249"/>
      <c r="B71" s="503" t="s">
        <v>1084</v>
      </c>
      <c r="C71" s="503"/>
      <c r="D71" s="503"/>
      <c r="E71" s="503"/>
      <c r="F71" s="503"/>
      <c r="G71" s="503"/>
      <c r="H71" s="503"/>
      <c r="I71" s="503"/>
      <c r="J71" s="503"/>
      <c r="K71" s="503"/>
      <c r="L71" s="503"/>
      <c r="M71" s="503"/>
      <c r="N71" s="503"/>
      <c r="O71" s="503"/>
      <c r="P71" s="503"/>
      <c r="Q71" s="503"/>
      <c r="R71" s="503"/>
      <c r="S71" s="503"/>
      <c r="T71" s="503"/>
    </row>
    <row r="72" spans="1:97" ht="18.75" x14ac:dyDescent="0.3">
      <c r="A72" s="249"/>
      <c r="B72" s="503" t="s">
        <v>1087</v>
      </c>
      <c r="C72" s="503"/>
      <c r="D72" s="503"/>
      <c r="E72" s="503"/>
      <c r="F72" s="503"/>
      <c r="G72" s="503"/>
      <c r="H72" s="503"/>
      <c r="I72" s="503"/>
      <c r="J72" s="503"/>
      <c r="K72" s="503"/>
      <c r="L72" s="503"/>
      <c r="M72" s="503"/>
      <c r="N72" s="503"/>
      <c r="O72" s="503"/>
      <c r="P72" s="503"/>
      <c r="Q72" s="503"/>
      <c r="R72" s="503"/>
      <c r="S72" s="503"/>
      <c r="T72" s="503"/>
    </row>
    <row r="73" spans="1:97" ht="33.75" customHeight="1" x14ac:dyDescent="0.25"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</row>
    <row r="74" spans="1:97" x14ac:dyDescent="0.25"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</row>
    <row r="75" spans="1:97" x14ac:dyDescent="0.25"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</row>
    <row r="76" spans="1:97" ht="18.75" x14ac:dyDescent="0.3">
      <c r="B76" s="186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186"/>
      <c r="AR76" s="186"/>
      <c r="AS76" s="186"/>
      <c r="AT76" s="186"/>
      <c r="AU76" s="186"/>
      <c r="AV76" s="186"/>
      <c r="AW76" s="186"/>
      <c r="AX76" s="186"/>
      <c r="AY76" s="186"/>
      <c r="AZ76" s="186"/>
      <c r="BA76" s="186"/>
      <c r="BB76" s="186"/>
      <c r="BC76" s="186"/>
      <c r="BD76" s="186"/>
      <c r="BE76" s="186"/>
      <c r="BF76" s="186"/>
      <c r="BG76" s="186"/>
      <c r="BH76" s="186"/>
      <c r="BI76" s="186"/>
      <c r="BJ76" s="186"/>
      <c r="BK76" s="186"/>
      <c r="BL76" s="186"/>
      <c r="BM76" s="186"/>
      <c r="BN76" s="186"/>
      <c r="BO76" s="186"/>
      <c r="BP76" s="186"/>
      <c r="BQ76" s="186"/>
      <c r="BR76" s="186"/>
      <c r="BS76" s="186"/>
      <c r="BT76" s="186"/>
      <c r="BU76" s="186"/>
      <c r="BV76" s="186"/>
      <c r="BW76" s="186"/>
      <c r="BX76" s="186"/>
      <c r="BY76" s="186"/>
      <c r="BZ76" s="186"/>
      <c r="CA76" s="186"/>
      <c r="CB76" s="186"/>
      <c r="CC76" s="186"/>
      <c r="CD76" s="186"/>
      <c r="CE76" s="186"/>
      <c r="CF76" s="186"/>
      <c r="CG76" s="186"/>
      <c r="CH76" s="186"/>
      <c r="CI76" s="186"/>
      <c r="CJ76" s="186"/>
      <c r="CK76" s="186"/>
      <c r="CL76" s="186"/>
      <c r="CM76" s="186"/>
      <c r="CN76" s="186"/>
      <c r="CO76" s="186"/>
      <c r="CP76" s="186"/>
      <c r="CQ76" s="186"/>
      <c r="CR76" s="186"/>
      <c r="CS76" s="186"/>
    </row>
    <row r="77" spans="1:97" x14ac:dyDescent="0.25"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</row>
    <row r="78" spans="1:97" ht="18.75" customHeight="1" x14ac:dyDescent="0.3"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  <c r="AF78" s="174"/>
      <c r="AG78" s="174"/>
      <c r="AH78" s="174"/>
      <c r="AI78" s="174"/>
      <c r="AJ78" s="174"/>
      <c r="AK78" s="174"/>
      <c r="AL78" s="174"/>
      <c r="AM78" s="174"/>
      <c r="AN78" s="174"/>
      <c r="AO78" s="174"/>
      <c r="AP78" s="174"/>
      <c r="AQ78" s="174"/>
      <c r="AR78" s="174"/>
      <c r="AS78" s="174"/>
      <c r="AT78" s="174"/>
      <c r="AU78" s="174"/>
      <c r="AV78" s="174"/>
      <c r="AW78" s="174"/>
      <c r="AX78" s="174"/>
      <c r="AY78" s="174"/>
      <c r="AZ78" s="174"/>
      <c r="BA78" s="174"/>
      <c r="BB78" s="174"/>
      <c r="BC78" s="174"/>
      <c r="BD78" s="174"/>
      <c r="BE78" s="174"/>
      <c r="BF78" s="174"/>
      <c r="BG78" s="174"/>
      <c r="BH78" s="174"/>
      <c r="BI78" s="174"/>
      <c r="BJ78" s="174"/>
      <c r="BK78" s="174"/>
      <c r="BL78" s="174"/>
      <c r="BM78" s="174"/>
      <c r="BN78" s="174"/>
      <c r="BO78" s="174"/>
      <c r="BP78" s="174"/>
      <c r="BQ78" s="174"/>
      <c r="BR78" s="174"/>
      <c r="BS78" s="174"/>
      <c r="BT78" s="174"/>
      <c r="BU78" s="174"/>
      <c r="BV78" s="174"/>
      <c r="BW78" s="174"/>
      <c r="BX78" s="174"/>
      <c r="BY78" s="174"/>
      <c r="BZ78" s="174"/>
      <c r="CA78" s="174"/>
      <c r="CB78" s="174"/>
      <c r="CC78" s="174"/>
      <c r="CD78" s="174"/>
      <c r="CE78" s="174"/>
      <c r="CF78" s="174"/>
      <c r="CG78" s="174"/>
      <c r="CH78" s="174"/>
      <c r="CI78" s="174"/>
      <c r="CJ78" s="174"/>
      <c r="CK78" s="174"/>
      <c r="CL78" s="174"/>
      <c r="CM78" s="174"/>
      <c r="CN78" s="174"/>
      <c r="CO78" s="174"/>
      <c r="CP78" s="174"/>
      <c r="CQ78" s="174"/>
      <c r="CR78" s="174"/>
      <c r="CS78" s="174"/>
    </row>
    <row r="79" spans="1:97" ht="18.75" customHeight="1" x14ac:dyDescent="0.3"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174"/>
      <c r="R79" s="174"/>
      <c r="S79" s="174"/>
      <c r="T79" s="174"/>
      <c r="U79" s="174"/>
      <c r="V79" s="174"/>
      <c r="W79" s="174"/>
      <c r="X79" s="174"/>
      <c r="Y79" s="174"/>
      <c r="Z79" s="174"/>
      <c r="AA79" s="174"/>
      <c r="AB79" s="174"/>
      <c r="AC79" s="174"/>
      <c r="AD79" s="174"/>
      <c r="AE79" s="174"/>
      <c r="AF79" s="174"/>
      <c r="AG79" s="174"/>
      <c r="AH79" s="174"/>
      <c r="AI79" s="174"/>
      <c r="AJ79" s="174"/>
      <c r="AK79" s="174"/>
      <c r="AL79" s="174"/>
      <c r="AM79" s="174"/>
      <c r="AN79" s="174"/>
      <c r="AO79" s="174"/>
      <c r="AP79" s="174"/>
      <c r="AQ79" s="174"/>
      <c r="AR79" s="174"/>
      <c r="AS79" s="174"/>
      <c r="AT79" s="174"/>
      <c r="AU79" s="174"/>
      <c r="AV79" s="174"/>
      <c r="AW79" s="174"/>
      <c r="AX79" s="174"/>
      <c r="AY79" s="174"/>
      <c r="AZ79" s="174"/>
      <c r="BA79" s="174"/>
      <c r="BB79" s="174"/>
      <c r="BC79" s="174"/>
      <c r="BD79" s="174"/>
      <c r="BE79" s="174"/>
      <c r="BF79" s="174"/>
      <c r="BG79" s="174"/>
      <c r="BH79" s="174"/>
      <c r="BI79" s="174"/>
      <c r="BJ79" s="174"/>
      <c r="BK79" s="174"/>
      <c r="BL79" s="174"/>
      <c r="BM79" s="174"/>
      <c r="BN79" s="174"/>
      <c r="BO79" s="174"/>
      <c r="BP79" s="174"/>
      <c r="BQ79" s="174"/>
      <c r="BR79" s="174"/>
      <c r="BS79" s="174"/>
      <c r="BT79" s="174"/>
      <c r="BU79" s="174"/>
      <c r="BV79" s="174"/>
      <c r="BW79" s="174"/>
      <c r="BX79" s="174"/>
      <c r="BY79" s="174"/>
      <c r="BZ79" s="174"/>
      <c r="CA79" s="174"/>
      <c r="CB79" s="174"/>
      <c r="CC79" s="174"/>
      <c r="CD79" s="174"/>
      <c r="CE79" s="174"/>
      <c r="CF79" s="174"/>
      <c r="CG79" s="174"/>
      <c r="CH79" s="174"/>
      <c r="CI79" s="174"/>
      <c r="CJ79" s="174"/>
      <c r="CK79" s="174"/>
      <c r="CL79" s="174"/>
      <c r="CM79" s="174"/>
      <c r="CN79" s="174"/>
      <c r="CO79" s="174"/>
      <c r="CP79" s="174"/>
      <c r="CQ79" s="174"/>
      <c r="CR79" s="174"/>
      <c r="CS79" s="174"/>
    </row>
    <row r="80" spans="1:97" ht="18.75" x14ac:dyDescent="0.3">
      <c r="B80" s="173"/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  <c r="AF80" s="173"/>
      <c r="AG80" s="173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</row>
    <row r="81" spans="2:97" x14ac:dyDescent="0.25">
      <c r="B81" s="250"/>
      <c r="C81" s="250"/>
      <c r="D81" s="250"/>
      <c r="E81" s="250"/>
      <c r="F81" s="250"/>
      <c r="G81" s="250"/>
      <c r="H81" s="250"/>
      <c r="I81" s="250"/>
      <c r="J81" s="250"/>
      <c r="K81" s="250"/>
      <c r="L81" s="250"/>
      <c r="M81" s="250"/>
      <c r="N81" s="250"/>
      <c r="O81" s="250"/>
      <c r="P81" s="250"/>
      <c r="Q81" s="250"/>
      <c r="R81" s="250"/>
      <c r="S81" s="250"/>
      <c r="T81" s="250"/>
      <c r="U81" s="250"/>
      <c r="V81" s="250"/>
      <c r="W81" s="250"/>
      <c r="X81" s="250"/>
      <c r="Y81" s="250"/>
      <c r="Z81" s="250"/>
      <c r="AA81" s="250"/>
      <c r="AB81" s="250"/>
      <c r="AC81" s="250"/>
      <c r="AD81" s="250"/>
      <c r="AE81" s="250"/>
      <c r="AF81" s="250"/>
      <c r="AG81" s="250"/>
      <c r="AH81" s="250"/>
      <c r="AI81" s="250"/>
      <c r="AJ81" s="250"/>
      <c r="AK81" s="250"/>
      <c r="AL81" s="250"/>
      <c r="AM81" s="250"/>
      <c r="AN81" s="250"/>
      <c r="AO81" s="250"/>
      <c r="AP81" s="250"/>
      <c r="AQ81" s="250"/>
      <c r="AR81" s="250"/>
      <c r="AS81" s="250"/>
      <c r="AT81" s="250"/>
      <c r="AU81" s="250"/>
      <c r="AV81" s="250"/>
      <c r="AW81" s="250"/>
      <c r="AX81" s="250"/>
      <c r="AY81" s="250"/>
      <c r="AZ81" s="250"/>
      <c r="BA81" s="250"/>
      <c r="BB81" s="250"/>
      <c r="BC81" s="250"/>
      <c r="BD81" s="250"/>
      <c r="BE81" s="250"/>
      <c r="BF81" s="250"/>
      <c r="BG81" s="250"/>
      <c r="BH81" s="250"/>
      <c r="BI81" s="250"/>
      <c r="BJ81" s="250"/>
      <c r="BK81" s="250"/>
      <c r="BL81" s="250"/>
      <c r="BM81" s="250"/>
      <c r="BN81" s="250"/>
      <c r="BO81" s="250"/>
      <c r="BP81" s="250"/>
      <c r="BQ81" s="250"/>
      <c r="BR81" s="250"/>
      <c r="BS81" s="250"/>
      <c r="BT81" s="250"/>
      <c r="BU81" s="250"/>
      <c r="BV81" s="250"/>
      <c r="BW81" s="250"/>
      <c r="BX81" s="250"/>
      <c r="BY81" s="250"/>
      <c r="BZ81" s="250"/>
      <c r="CA81" s="250"/>
      <c r="CB81" s="250"/>
      <c r="CC81" s="250"/>
      <c r="CD81" s="250"/>
      <c r="CE81" s="250"/>
      <c r="CF81" s="250"/>
      <c r="CG81" s="250"/>
      <c r="CH81" s="250"/>
      <c r="CI81" s="250"/>
      <c r="CJ81" s="250"/>
      <c r="CK81" s="250"/>
      <c r="CL81" s="250"/>
      <c r="CM81" s="250"/>
      <c r="CN81" s="250"/>
      <c r="CO81" s="250"/>
      <c r="CP81" s="250"/>
      <c r="CQ81" s="250"/>
      <c r="CR81" s="250"/>
      <c r="CS81" s="250"/>
    </row>
    <row r="82" spans="2:97" x14ac:dyDescent="0.25"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T82" s="25"/>
      <c r="BU82" s="25"/>
      <c r="BV82" s="25"/>
      <c r="BW82" s="25"/>
      <c r="BX82" s="25"/>
      <c r="BY82" s="25"/>
      <c r="BZ82" s="25"/>
      <c r="CA82" s="25"/>
      <c r="CB82" s="25"/>
      <c r="CC82" s="25"/>
      <c r="CD82" s="25"/>
      <c r="CE82" s="25"/>
      <c r="CF82" s="25"/>
      <c r="CG82" s="25"/>
      <c r="CH82" s="25"/>
      <c r="CI82" s="25"/>
      <c r="CJ82" s="25"/>
      <c r="CK82" s="25"/>
      <c r="CL82" s="25"/>
      <c r="CM82" s="25"/>
      <c r="CN82" s="25"/>
      <c r="CO82" s="25"/>
      <c r="CP82" s="25"/>
      <c r="CQ82" s="25"/>
      <c r="CR82" s="25"/>
      <c r="CS82" s="25"/>
    </row>
    <row r="83" spans="2:97" x14ac:dyDescent="0.25"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</row>
    <row r="84" spans="2:97" ht="18.75" x14ac:dyDescent="0.25">
      <c r="B84" s="187"/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7"/>
      <c r="R84" s="187"/>
      <c r="S84" s="187"/>
      <c r="T84" s="187"/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  <c r="AF84" s="187"/>
      <c r="AG84" s="187"/>
      <c r="AH84" s="187"/>
      <c r="AI84" s="187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  <c r="BI84" s="187"/>
      <c r="BJ84" s="187"/>
      <c r="BK84" s="187"/>
      <c r="BL84" s="187"/>
      <c r="BM84" s="187"/>
      <c r="BN84" s="187"/>
      <c r="BO84" s="187"/>
      <c r="BP84" s="187"/>
      <c r="BQ84" s="187"/>
      <c r="BR84" s="187"/>
      <c r="BS84" s="187"/>
      <c r="BT84" s="187"/>
      <c r="BU84" s="187"/>
      <c r="BV84" s="187"/>
      <c r="BW84" s="187"/>
      <c r="BX84" s="187"/>
      <c r="BY84" s="187"/>
      <c r="BZ84" s="187"/>
      <c r="CA84" s="187"/>
      <c r="CB84" s="187"/>
      <c r="CC84" s="187"/>
      <c r="CD84" s="187"/>
      <c r="CE84" s="187"/>
      <c r="CF84" s="187"/>
      <c r="CG84" s="187"/>
      <c r="CH84" s="187"/>
      <c r="CI84" s="187"/>
      <c r="CJ84" s="187"/>
      <c r="CK84" s="187"/>
      <c r="CL84" s="187"/>
      <c r="CM84" s="187"/>
      <c r="CN84" s="187"/>
      <c r="CO84" s="187"/>
      <c r="CP84" s="187"/>
      <c r="CQ84" s="187"/>
      <c r="CR84" s="187"/>
      <c r="CS84" s="187"/>
    </row>
    <row r="85" spans="2:97" x14ac:dyDescent="0.25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  <c r="BN85" s="25"/>
      <c r="BO85" s="25"/>
      <c r="BP85" s="25"/>
      <c r="BQ85" s="25"/>
      <c r="BR85" s="25"/>
      <c r="BS85" s="25"/>
      <c r="BT85" s="25"/>
      <c r="BU85" s="25"/>
      <c r="BV85" s="25"/>
      <c r="BW85" s="25"/>
      <c r="BX85" s="25"/>
      <c r="BY85" s="25"/>
      <c r="BZ85" s="25"/>
      <c r="CA85" s="25"/>
      <c r="CB85" s="25"/>
      <c r="CC85" s="25"/>
      <c r="CD85" s="25"/>
      <c r="CE85" s="25"/>
      <c r="CF85" s="25"/>
      <c r="CG85" s="25"/>
      <c r="CH85" s="25"/>
      <c r="CI85" s="25"/>
      <c r="CJ85" s="25"/>
      <c r="CK85" s="25"/>
      <c r="CL85" s="25"/>
      <c r="CM85" s="25"/>
      <c r="CN85" s="25"/>
      <c r="CO85" s="25"/>
      <c r="CP85" s="25"/>
      <c r="CQ85" s="25"/>
      <c r="CR85" s="25"/>
      <c r="CS85" s="25"/>
    </row>
    <row r="86" spans="2:97" x14ac:dyDescent="0.25">
      <c r="B86" s="8"/>
      <c r="C86" s="8"/>
      <c r="D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3"/>
      <c r="BE86" s="3"/>
      <c r="BF86" s="3"/>
      <c r="BG86" s="3"/>
      <c r="BH86" s="3"/>
      <c r="BI86" s="3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</row>
    <row r="87" spans="2:97" ht="18.75" x14ac:dyDescent="0.3">
      <c r="B87" s="251"/>
      <c r="C87" s="251"/>
      <c r="D87" s="251"/>
      <c r="E87" s="251"/>
      <c r="F87" s="251"/>
      <c r="G87" s="251"/>
      <c r="H87" s="251"/>
      <c r="I87" s="251"/>
      <c r="J87" s="251"/>
      <c r="K87" s="251"/>
      <c r="L87" s="251"/>
      <c r="M87" s="251"/>
      <c r="N87" s="251"/>
      <c r="O87" s="251"/>
      <c r="P87" s="251"/>
      <c r="Q87" s="251"/>
      <c r="R87" s="251"/>
      <c r="S87" s="251"/>
      <c r="T87" s="251"/>
      <c r="U87" s="251"/>
      <c r="V87" s="251"/>
      <c r="W87" s="251"/>
      <c r="X87" s="251"/>
      <c r="Y87" s="251"/>
      <c r="Z87" s="251"/>
      <c r="AA87" s="251"/>
      <c r="AB87" s="251"/>
      <c r="AC87" s="251"/>
      <c r="AD87" s="251"/>
      <c r="AE87" s="251"/>
      <c r="AF87" s="251"/>
      <c r="AG87" s="251"/>
      <c r="AH87" s="251"/>
      <c r="AI87" s="251"/>
      <c r="AJ87" s="251"/>
      <c r="AK87" s="251"/>
      <c r="AL87" s="251"/>
      <c r="AM87" s="251"/>
      <c r="AN87" s="251"/>
      <c r="AO87" s="251"/>
      <c r="AP87" s="251"/>
      <c r="AQ87" s="251"/>
      <c r="AR87" s="251"/>
      <c r="AS87" s="251"/>
      <c r="AT87" s="251"/>
      <c r="AU87" s="251"/>
      <c r="AV87" s="251"/>
      <c r="AW87" s="251"/>
      <c r="AX87" s="251"/>
      <c r="AY87" s="251"/>
      <c r="AZ87" s="251"/>
      <c r="BA87" s="251"/>
      <c r="BB87" s="251"/>
      <c r="BC87" s="251"/>
      <c r="BD87" s="251"/>
      <c r="BE87" s="251"/>
      <c r="BF87" s="251"/>
      <c r="BG87" s="251"/>
      <c r="BH87" s="251"/>
      <c r="BI87" s="251"/>
      <c r="BJ87" s="251"/>
      <c r="BK87" s="251"/>
      <c r="BL87" s="251"/>
      <c r="BM87" s="251"/>
      <c r="BN87" s="251"/>
      <c r="BO87" s="251"/>
      <c r="BP87" s="251"/>
      <c r="BQ87" s="251"/>
      <c r="BR87" s="251"/>
      <c r="BS87" s="251"/>
      <c r="BT87" s="251"/>
      <c r="BU87" s="251"/>
      <c r="BV87" s="251"/>
      <c r="BW87" s="251"/>
      <c r="BX87" s="251"/>
      <c r="BY87" s="251"/>
      <c r="BZ87" s="251"/>
      <c r="CA87" s="251"/>
      <c r="CB87" s="251"/>
      <c r="CC87" s="251"/>
      <c r="CD87" s="251"/>
      <c r="CE87" s="251"/>
      <c r="CF87" s="251"/>
      <c r="CG87" s="251"/>
      <c r="CH87" s="251"/>
      <c r="CI87" s="251"/>
      <c r="CJ87" s="251"/>
      <c r="CK87" s="251"/>
      <c r="CL87" s="251"/>
      <c r="CM87" s="251"/>
      <c r="CN87" s="251"/>
      <c r="CO87" s="251"/>
      <c r="CP87" s="251"/>
      <c r="CQ87" s="251"/>
      <c r="CR87" s="251"/>
      <c r="CS87" s="25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1">
    <mergeCell ref="AO17:AS17"/>
    <mergeCell ref="AT17:AX17"/>
    <mergeCell ref="A4:BC4"/>
    <mergeCell ref="A7:BC7"/>
    <mergeCell ref="A8:BC8"/>
    <mergeCell ref="A10:BC10"/>
    <mergeCell ref="A12:BC12"/>
    <mergeCell ref="A13:BC13"/>
    <mergeCell ref="A5:BC5"/>
    <mergeCell ref="AY17:BC17"/>
    <mergeCell ref="D17:D18"/>
    <mergeCell ref="AD17:AD18"/>
    <mergeCell ref="J17:N17"/>
    <mergeCell ref="O17:S17"/>
    <mergeCell ref="T17:X17"/>
    <mergeCell ref="B72:T72"/>
    <mergeCell ref="B71:T71"/>
    <mergeCell ref="B70:D70"/>
    <mergeCell ref="B15:B18"/>
    <mergeCell ref="A14:BC14"/>
    <mergeCell ref="D15:AC15"/>
    <mergeCell ref="Y17:AC17"/>
    <mergeCell ref="AD15:BC15"/>
    <mergeCell ref="A15:A18"/>
    <mergeCell ref="C15:C18"/>
    <mergeCell ref="B69:AB69"/>
    <mergeCell ref="E16:AC16"/>
    <mergeCell ref="E17:I17"/>
    <mergeCell ref="AE16:BC16"/>
    <mergeCell ref="AE17:AI17"/>
    <mergeCell ref="AJ17:AN17"/>
  </mergeCells>
  <pageMargins left="0.78740157480314965" right="0.39370078740157483" top="0.78740157480314965" bottom="0.78740157480314965" header="0.31496062992125984" footer="0.31496062992125984"/>
  <pageSetup paperSize="9" scale="5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1"/>
  <sheetViews>
    <sheetView view="pageBreakPreview" topLeftCell="D46" zoomScale="70" zoomScaleNormal="60" zoomScaleSheetLayoutView="70" workbookViewId="0">
      <selection activeCell="AJ63" sqref="AJ63"/>
    </sheetView>
  </sheetViews>
  <sheetFormatPr defaultColWidth="9" defaultRowHeight="12" x14ac:dyDescent="0.2"/>
  <cols>
    <col min="1" max="1" width="10.125" style="149" customWidth="1"/>
    <col min="2" max="2" width="32.25" style="149" customWidth="1"/>
    <col min="3" max="3" width="18.375" style="149" customWidth="1"/>
    <col min="4" max="45" width="7.75" style="149" customWidth="1"/>
    <col min="46" max="16384" width="9" style="149"/>
  </cols>
  <sheetData>
    <row r="1" spans="1:45" ht="18.75" x14ac:dyDescent="0.2">
      <c r="AS1" s="24" t="s">
        <v>928</v>
      </c>
    </row>
    <row r="2" spans="1:45" ht="18.75" x14ac:dyDescent="0.3">
      <c r="J2" s="205"/>
      <c r="K2" s="431"/>
      <c r="L2" s="431"/>
      <c r="M2" s="431"/>
      <c r="N2" s="431"/>
      <c r="O2" s="205"/>
      <c r="AS2" s="32" t="s">
        <v>0</v>
      </c>
    </row>
    <row r="3" spans="1:45" ht="18.75" x14ac:dyDescent="0.3">
      <c r="J3" s="150"/>
      <c r="K3" s="150"/>
      <c r="L3" s="150"/>
      <c r="M3" s="150"/>
      <c r="N3" s="150"/>
      <c r="O3" s="150"/>
      <c r="AS3" s="32" t="s">
        <v>939</v>
      </c>
    </row>
    <row r="4" spans="1:45" s="9" customFormat="1" ht="18.75" x14ac:dyDescent="0.3">
      <c r="A4" s="365" t="s">
        <v>930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5"/>
      <c r="AF4" s="365"/>
      <c r="AG4" s="365"/>
      <c r="AH4" s="365"/>
      <c r="AI4" s="365"/>
      <c r="AJ4" s="365"/>
      <c r="AK4" s="365"/>
      <c r="AL4" s="365"/>
      <c r="AM4" s="365"/>
      <c r="AN4" s="365"/>
      <c r="AO4" s="365"/>
      <c r="AP4" s="365"/>
      <c r="AQ4" s="365"/>
      <c r="AR4" s="365"/>
      <c r="AS4" s="365"/>
    </row>
    <row r="5" spans="1:45" s="9" customFormat="1" ht="18.75" customHeight="1" x14ac:dyDescent="0.3">
      <c r="A5" s="383" t="s">
        <v>1126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  <c r="AN5" s="383"/>
      <c r="AO5" s="383"/>
      <c r="AP5" s="383"/>
      <c r="AQ5" s="383"/>
      <c r="AR5" s="383"/>
      <c r="AS5" s="383"/>
    </row>
    <row r="6" spans="1:45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</row>
    <row r="7" spans="1:45" s="9" customFormat="1" ht="18.75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384"/>
      <c r="W7" s="384"/>
      <c r="X7" s="384"/>
      <c r="Y7" s="384"/>
      <c r="Z7" s="384"/>
      <c r="AA7" s="384"/>
      <c r="AB7" s="384"/>
      <c r="AC7" s="384"/>
      <c r="AD7" s="384"/>
      <c r="AE7" s="384"/>
      <c r="AF7" s="384"/>
      <c r="AG7" s="384"/>
      <c r="AH7" s="384"/>
      <c r="AI7" s="384"/>
      <c r="AJ7" s="384"/>
      <c r="AK7" s="384"/>
      <c r="AL7" s="384"/>
      <c r="AM7" s="384"/>
      <c r="AN7" s="384"/>
      <c r="AO7" s="384"/>
      <c r="AP7" s="384"/>
      <c r="AQ7" s="384"/>
      <c r="AR7" s="384"/>
      <c r="AS7" s="384"/>
    </row>
    <row r="8" spans="1:45" s="6" customFormat="1" ht="15.75" x14ac:dyDescent="0.25">
      <c r="A8" s="372" t="s">
        <v>76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72"/>
      <c r="AK8" s="372"/>
      <c r="AL8" s="372"/>
      <c r="AM8" s="372"/>
      <c r="AN8" s="372"/>
      <c r="AO8" s="372"/>
      <c r="AP8" s="372"/>
      <c r="AQ8" s="372"/>
      <c r="AR8" s="372"/>
      <c r="AS8" s="372"/>
    </row>
    <row r="9" spans="1:45" s="6" customFormat="1" ht="15.75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</row>
    <row r="10" spans="1:45" s="6" customFormat="1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</row>
    <row r="11" spans="1:45" s="6" customFormat="1" ht="18.75" x14ac:dyDescent="0.3">
      <c r="AA11" s="32"/>
    </row>
    <row r="12" spans="1:45" s="6" customFormat="1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384"/>
      <c r="Y12" s="384"/>
      <c r="Z12" s="384"/>
      <c r="AA12" s="384"/>
      <c r="AB12" s="384"/>
      <c r="AC12" s="384"/>
      <c r="AD12" s="384"/>
      <c r="AE12" s="384"/>
      <c r="AF12" s="384"/>
      <c r="AG12" s="384"/>
      <c r="AH12" s="384"/>
      <c r="AI12" s="384"/>
      <c r="AJ12" s="384"/>
      <c r="AK12" s="384"/>
      <c r="AL12" s="384"/>
      <c r="AM12" s="384"/>
      <c r="AN12" s="384"/>
      <c r="AO12" s="384"/>
      <c r="AP12" s="384"/>
      <c r="AQ12" s="384"/>
      <c r="AR12" s="384"/>
      <c r="AS12" s="384"/>
    </row>
    <row r="13" spans="1:45" s="6" customFormat="1" ht="15.75" x14ac:dyDescent="0.25">
      <c r="A13" s="372" t="s">
        <v>75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  <c r="AI13" s="372"/>
      <c r="AJ13" s="372"/>
      <c r="AK13" s="372"/>
      <c r="AL13" s="372"/>
      <c r="AM13" s="372"/>
      <c r="AN13" s="372"/>
      <c r="AO13" s="372"/>
      <c r="AP13" s="372"/>
      <c r="AQ13" s="372"/>
      <c r="AR13" s="372"/>
      <c r="AS13" s="372"/>
    </row>
    <row r="14" spans="1:45" s="150" customFormat="1" ht="15.75" customHeight="1" x14ac:dyDescent="0.2">
      <c r="A14" s="432"/>
      <c r="B14" s="432"/>
      <c r="C14" s="432"/>
      <c r="D14" s="432"/>
      <c r="E14" s="432"/>
      <c r="F14" s="432"/>
      <c r="G14" s="432"/>
      <c r="H14" s="432"/>
      <c r="I14" s="432"/>
      <c r="J14" s="432"/>
      <c r="K14" s="432"/>
      <c r="L14" s="432"/>
      <c r="M14" s="432"/>
      <c r="N14" s="432"/>
      <c r="O14" s="432"/>
      <c r="P14" s="432"/>
      <c r="Q14" s="432"/>
      <c r="R14" s="432"/>
      <c r="S14" s="432"/>
      <c r="T14" s="432"/>
      <c r="U14" s="432"/>
      <c r="V14" s="432"/>
      <c r="W14" s="432"/>
      <c r="X14" s="432"/>
      <c r="Y14" s="432"/>
      <c r="Z14" s="432"/>
      <c r="AA14" s="432"/>
      <c r="AB14" s="432"/>
      <c r="AC14" s="432"/>
      <c r="AD14" s="432"/>
      <c r="AE14" s="432"/>
      <c r="AF14" s="432"/>
      <c r="AG14" s="432"/>
      <c r="AH14" s="432"/>
      <c r="AI14" s="432"/>
      <c r="AJ14" s="432"/>
      <c r="AK14" s="432"/>
      <c r="AL14" s="432"/>
      <c r="AM14" s="432"/>
      <c r="AN14" s="432"/>
      <c r="AO14" s="432"/>
      <c r="AP14" s="432"/>
      <c r="AQ14" s="432"/>
      <c r="AR14" s="432"/>
      <c r="AS14" s="432"/>
    </row>
    <row r="15" spans="1:45" s="151" customFormat="1" ht="63" customHeight="1" x14ac:dyDescent="0.25">
      <c r="A15" s="508" t="s">
        <v>72</v>
      </c>
      <c r="B15" s="439" t="s">
        <v>19</v>
      </c>
      <c r="C15" s="439" t="s">
        <v>5</v>
      </c>
      <c r="D15" s="439" t="s">
        <v>1134</v>
      </c>
      <c r="E15" s="439"/>
      <c r="F15" s="439"/>
      <c r="G15" s="439"/>
      <c r="H15" s="439"/>
      <c r="I15" s="439"/>
      <c r="J15" s="439"/>
      <c r="K15" s="439"/>
      <c r="L15" s="439"/>
      <c r="M15" s="439"/>
      <c r="N15" s="439"/>
      <c r="O15" s="439"/>
      <c r="P15" s="439"/>
      <c r="Q15" s="439"/>
      <c r="R15" s="439"/>
      <c r="S15" s="439"/>
      <c r="T15" s="439"/>
      <c r="U15" s="439"/>
      <c r="V15" s="439"/>
      <c r="W15" s="439"/>
      <c r="X15" s="439"/>
      <c r="Y15" s="439"/>
      <c r="Z15" s="439"/>
      <c r="AA15" s="439"/>
      <c r="AB15" s="439"/>
      <c r="AC15" s="439"/>
      <c r="AD15" s="439"/>
      <c r="AE15" s="439"/>
      <c r="AF15" s="439"/>
      <c r="AG15" s="439"/>
      <c r="AH15" s="439"/>
      <c r="AI15" s="439"/>
      <c r="AJ15" s="439"/>
      <c r="AK15" s="439"/>
      <c r="AL15" s="439"/>
      <c r="AM15" s="439"/>
      <c r="AN15" s="439"/>
      <c r="AO15" s="439"/>
      <c r="AP15" s="439"/>
      <c r="AQ15" s="439"/>
      <c r="AR15" s="439"/>
      <c r="AS15" s="439"/>
    </row>
    <row r="16" spans="1:45" ht="91.5" customHeight="1" x14ac:dyDescent="0.2">
      <c r="A16" s="508"/>
      <c r="B16" s="439"/>
      <c r="C16" s="439"/>
      <c r="D16" s="439" t="s">
        <v>901</v>
      </c>
      <c r="E16" s="439"/>
      <c r="F16" s="439"/>
      <c r="G16" s="439"/>
      <c r="H16" s="439"/>
      <c r="I16" s="439"/>
      <c r="J16" s="439" t="s">
        <v>902</v>
      </c>
      <c r="K16" s="439"/>
      <c r="L16" s="439"/>
      <c r="M16" s="439"/>
      <c r="N16" s="439"/>
      <c r="O16" s="439"/>
      <c r="P16" s="439" t="s">
        <v>903</v>
      </c>
      <c r="Q16" s="439"/>
      <c r="R16" s="439"/>
      <c r="S16" s="439"/>
      <c r="T16" s="439"/>
      <c r="U16" s="439"/>
      <c r="V16" s="439" t="s">
        <v>904</v>
      </c>
      <c r="W16" s="439"/>
      <c r="X16" s="439"/>
      <c r="Y16" s="439"/>
      <c r="Z16" s="439"/>
      <c r="AA16" s="439"/>
      <c r="AB16" s="439" t="s">
        <v>905</v>
      </c>
      <c r="AC16" s="439"/>
      <c r="AD16" s="439"/>
      <c r="AE16" s="439"/>
      <c r="AF16" s="439"/>
      <c r="AG16" s="439"/>
      <c r="AH16" s="439" t="s">
        <v>906</v>
      </c>
      <c r="AI16" s="439"/>
      <c r="AJ16" s="439"/>
      <c r="AK16" s="439"/>
      <c r="AL16" s="439"/>
      <c r="AM16" s="439"/>
      <c r="AN16" s="439" t="s">
        <v>907</v>
      </c>
      <c r="AO16" s="439"/>
      <c r="AP16" s="439"/>
      <c r="AQ16" s="439"/>
      <c r="AR16" s="439"/>
      <c r="AS16" s="439"/>
    </row>
    <row r="17" spans="1:45" s="152" customFormat="1" ht="113.25" customHeight="1" x14ac:dyDescent="0.2">
      <c r="A17" s="508"/>
      <c r="B17" s="439"/>
      <c r="C17" s="439"/>
      <c r="D17" s="440" t="s">
        <v>908</v>
      </c>
      <c r="E17" s="440"/>
      <c r="F17" s="440" t="s">
        <v>908</v>
      </c>
      <c r="G17" s="440"/>
      <c r="H17" s="440" t="s">
        <v>909</v>
      </c>
      <c r="I17" s="440"/>
      <c r="J17" s="440" t="s">
        <v>908</v>
      </c>
      <c r="K17" s="440"/>
      <c r="L17" s="440" t="s">
        <v>908</v>
      </c>
      <c r="M17" s="440"/>
      <c r="N17" s="440" t="s">
        <v>909</v>
      </c>
      <c r="O17" s="440"/>
      <c r="P17" s="440" t="s">
        <v>908</v>
      </c>
      <c r="Q17" s="440"/>
      <c r="R17" s="440" t="s">
        <v>908</v>
      </c>
      <c r="S17" s="440"/>
      <c r="T17" s="440" t="s">
        <v>909</v>
      </c>
      <c r="U17" s="440"/>
      <c r="V17" s="440" t="s">
        <v>908</v>
      </c>
      <c r="W17" s="440"/>
      <c r="X17" s="440" t="s">
        <v>908</v>
      </c>
      <c r="Y17" s="440"/>
      <c r="Z17" s="440" t="s">
        <v>909</v>
      </c>
      <c r="AA17" s="440"/>
      <c r="AB17" s="440" t="s">
        <v>908</v>
      </c>
      <c r="AC17" s="440"/>
      <c r="AD17" s="440" t="s">
        <v>908</v>
      </c>
      <c r="AE17" s="440"/>
      <c r="AF17" s="440" t="s">
        <v>909</v>
      </c>
      <c r="AG17" s="440"/>
      <c r="AH17" s="441" t="s">
        <v>1075</v>
      </c>
      <c r="AI17" s="441"/>
      <c r="AJ17" s="440" t="s">
        <v>1078</v>
      </c>
      <c r="AK17" s="440"/>
      <c r="AL17" s="440" t="s">
        <v>909</v>
      </c>
      <c r="AM17" s="440"/>
      <c r="AN17" s="440" t="s">
        <v>908</v>
      </c>
      <c r="AO17" s="440"/>
      <c r="AP17" s="440" t="s">
        <v>908</v>
      </c>
      <c r="AQ17" s="440"/>
      <c r="AR17" s="440" t="s">
        <v>909</v>
      </c>
      <c r="AS17" s="440"/>
    </row>
    <row r="18" spans="1:45" ht="46.5" customHeight="1" x14ac:dyDescent="0.2">
      <c r="A18" s="508"/>
      <c r="B18" s="439"/>
      <c r="C18" s="439"/>
      <c r="D18" s="158" t="s">
        <v>9</v>
      </c>
      <c r="E18" s="168" t="s">
        <v>10</v>
      </c>
      <c r="F18" s="158" t="s">
        <v>9</v>
      </c>
      <c r="G18" s="168" t="s">
        <v>10</v>
      </c>
      <c r="H18" s="158" t="s">
        <v>9</v>
      </c>
      <c r="I18" s="168" t="s">
        <v>10</v>
      </c>
      <c r="J18" s="158" t="s">
        <v>9</v>
      </c>
      <c r="K18" s="168" t="s">
        <v>10</v>
      </c>
      <c r="L18" s="158" t="s">
        <v>9</v>
      </c>
      <c r="M18" s="168" t="s">
        <v>10</v>
      </c>
      <c r="N18" s="158" t="s">
        <v>9</v>
      </c>
      <c r="O18" s="168" t="s">
        <v>10</v>
      </c>
      <c r="P18" s="158" t="s">
        <v>9</v>
      </c>
      <c r="Q18" s="168" t="s">
        <v>10</v>
      </c>
      <c r="R18" s="158" t="s">
        <v>9</v>
      </c>
      <c r="S18" s="168" t="s">
        <v>10</v>
      </c>
      <c r="T18" s="158" t="s">
        <v>9</v>
      </c>
      <c r="U18" s="168" t="s">
        <v>10</v>
      </c>
      <c r="V18" s="158" t="s">
        <v>9</v>
      </c>
      <c r="W18" s="168" t="s">
        <v>10</v>
      </c>
      <c r="X18" s="158" t="s">
        <v>9</v>
      </c>
      <c r="Y18" s="168" t="s">
        <v>10</v>
      </c>
      <c r="Z18" s="158" t="s">
        <v>9</v>
      </c>
      <c r="AA18" s="168" t="s">
        <v>10</v>
      </c>
      <c r="AB18" s="158" t="s">
        <v>9</v>
      </c>
      <c r="AC18" s="168" t="s">
        <v>10</v>
      </c>
      <c r="AD18" s="158" t="s">
        <v>9</v>
      </c>
      <c r="AE18" s="168" t="s">
        <v>10</v>
      </c>
      <c r="AF18" s="158" t="s">
        <v>9</v>
      </c>
      <c r="AG18" s="168" t="s">
        <v>10</v>
      </c>
      <c r="AH18" s="285" t="s">
        <v>9</v>
      </c>
      <c r="AI18" s="286" t="s">
        <v>10</v>
      </c>
      <c r="AJ18" s="158" t="s">
        <v>9</v>
      </c>
      <c r="AK18" s="168" t="s">
        <v>10</v>
      </c>
      <c r="AL18" s="158" t="s">
        <v>9</v>
      </c>
      <c r="AM18" s="168" t="s">
        <v>10</v>
      </c>
      <c r="AN18" s="158" t="s">
        <v>9</v>
      </c>
      <c r="AO18" s="168" t="s">
        <v>10</v>
      </c>
      <c r="AP18" s="158" t="s">
        <v>9</v>
      </c>
      <c r="AQ18" s="168" t="s">
        <v>10</v>
      </c>
      <c r="AR18" s="158" t="s">
        <v>9</v>
      </c>
      <c r="AS18" s="168" t="s">
        <v>10</v>
      </c>
    </row>
    <row r="19" spans="1:45" s="157" customFormat="1" ht="15.75" x14ac:dyDescent="0.25">
      <c r="A19" s="156">
        <v>1</v>
      </c>
      <c r="B19" s="155">
        <v>2</v>
      </c>
      <c r="C19" s="156">
        <v>3</v>
      </c>
      <c r="D19" s="207" t="s">
        <v>29</v>
      </c>
      <c r="E19" s="207" t="s">
        <v>30</v>
      </c>
      <c r="F19" s="207" t="s">
        <v>910</v>
      </c>
      <c r="G19" s="207" t="s">
        <v>911</v>
      </c>
      <c r="H19" s="207" t="s">
        <v>912</v>
      </c>
      <c r="I19" s="207" t="s">
        <v>912</v>
      </c>
      <c r="J19" s="207" t="s">
        <v>31</v>
      </c>
      <c r="K19" s="207" t="s">
        <v>32</v>
      </c>
      <c r="L19" s="207" t="s">
        <v>33</v>
      </c>
      <c r="M19" s="207" t="s">
        <v>34</v>
      </c>
      <c r="N19" s="207" t="s">
        <v>913</v>
      </c>
      <c r="O19" s="207" t="s">
        <v>913</v>
      </c>
      <c r="P19" s="207" t="s">
        <v>35</v>
      </c>
      <c r="Q19" s="207" t="s">
        <v>36</v>
      </c>
      <c r="R19" s="207" t="s">
        <v>37</v>
      </c>
      <c r="S19" s="207" t="s">
        <v>38</v>
      </c>
      <c r="T19" s="207" t="s">
        <v>914</v>
      </c>
      <c r="U19" s="207" t="s">
        <v>914</v>
      </c>
      <c r="V19" s="207" t="s">
        <v>39</v>
      </c>
      <c r="W19" s="207" t="s">
        <v>40</v>
      </c>
      <c r="X19" s="207" t="s">
        <v>41</v>
      </c>
      <c r="Y19" s="207" t="s">
        <v>42</v>
      </c>
      <c r="Z19" s="207" t="s">
        <v>915</v>
      </c>
      <c r="AA19" s="207" t="s">
        <v>915</v>
      </c>
      <c r="AB19" s="207" t="s">
        <v>43</v>
      </c>
      <c r="AC19" s="207" t="s">
        <v>44</v>
      </c>
      <c r="AD19" s="207" t="s">
        <v>45</v>
      </c>
      <c r="AE19" s="207" t="s">
        <v>46</v>
      </c>
      <c r="AF19" s="207" t="s">
        <v>916</v>
      </c>
      <c r="AG19" s="207" t="s">
        <v>916</v>
      </c>
      <c r="AH19" s="207" t="s">
        <v>47</v>
      </c>
      <c r="AI19" s="207" t="s">
        <v>48</v>
      </c>
      <c r="AJ19" s="207" t="s">
        <v>49</v>
      </c>
      <c r="AK19" s="207" t="s">
        <v>50</v>
      </c>
      <c r="AL19" s="207" t="s">
        <v>917</v>
      </c>
      <c r="AM19" s="207" t="s">
        <v>917</v>
      </c>
      <c r="AN19" s="207" t="s">
        <v>51</v>
      </c>
      <c r="AO19" s="207" t="s">
        <v>52</v>
      </c>
      <c r="AP19" s="207" t="s">
        <v>53</v>
      </c>
      <c r="AQ19" s="207" t="s">
        <v>54</v>
      </c>
      <c r="AR19" s="207" t="s">
        <v>918</v>
      </c>
      <c r="AS19" s="207" t="s">
        <v>918</v>
      </c>
    </row>
    <row r="20" spans="1:45" s="157" customFormat="1" ht="31.5" x14ac:dyDescent="0.25">
      <c r="A20" s="265"/>
      <c r="B20" s="266" t="s">
        <v>179</v>
      </c>
      <c r="C20" s="267" t="s">
        <v>968</v>
      </c>
      <c r="D20" s="267" t="s">
        <v>968</v>
      </c>
      <c r="E20" s="267" t="s">
        <v>968</v>
      </c>
      <c r="F20" s="267" t="s">
        <v>968</v>
      </c>
      <c r="G20" s="267" t="s">
        <v>968</v>
      </c>
      <c r="H20" s="267" t="s">
        <v>968</v>
      </c>
      <c r="I20" s="267" t="s">
        <v>968</v>
      </c>
      <c r="J20" s="267" t="s">
        <v>968</v>
      </c>
      <c r="K20" s="267" t="s">
        <v>968</v>
      </c>
      <c r="L20" s="267" t="s">
        <v>968</v>
      </c>
      <c r="M20" s="267" t="s">
        <v>968</v>
      </c>
      <c r="N20" s="267" t="s">
        <v>968</v>
      </c>
      <c r="O20" s="267" t="s">
        <v>968</v>
      </c>
      <c r="P20" s="267" t="s">
        <v>968</v>
      </c>
      <c r="Q20" s="267" t="s">
        <v>968</v>
      </c>
      <c r="R20" s="267" t="s">
        <v>968</v>
      </c>
      <c r="S20" s="267" t="s">
        <v>968</v>
      </c>
      <c r="T20" s="267" t="s">
        <v>968</v>
      </c>
      <c r="U20" s="267" t="s">
        <v>968</v>
      </c>
      <c r="V20" s="267" t="s">
        <v>968</v>
      </c>
      <c r="W20" s="267" t="s">
        <v>968</v>
      </c>
      <c r="X20" s="267" t="s">
        <v>968</v>
      </c>
      <c r="Y20" s="267" t="s">
        <v>968</v>
      </c>
      <c r="Z20" s="267" t="s">
        <v>968</v>
      </c>
      <c r="AA20" s="267" t="s">
        <v>968</v>
      </c>
      <c r="AB20" s="267" t="s">
        <v>968</v>
      </c>
      <c r="AC20" s="267" t="s">
        <v>968</v>
      </c>
      <c r="AD20" s="267" t="s">
        <v>968</v>
      </c>
      <c r="AE20" s="267" t="s">
        <v>968</v>
      </c>
      <c r="AF20" s="267" t="s">
        <v>968</v>
      </c>
      <c r="AG20" s="267" t="s">
        <v>968</v>
      </c>
      <c r="AH20" s="267">
        <f t="shared" ref="AH20:AI20" si="0">AH26</f>
        <v>3436</v>
      </c>
      <c r="AI20" s="267">
        <f t="shared" si="0"/>
        <v>0</v>
      </c>
      <c r="AJ20" s="267">
        <v>0</v>
      </c>
      <c r="AK20" s="267">
        <f>AK26</f>
        <v>0</v>
      </c>
      <c r="AL20" s="267" t="s">
        <v>968</v>
      </c>
      <c r="AM20" s="267" t="s">
        <v>968</v>
      </c>
      <c r="AN20" s="267" t="s">
        <v>968</v>
      </c>
      <c r="AO20" s="267" t="s">
        <v>968</v>
      </c>
      <c r="AP20" s="267" t="s">
        <v>968</v>
      </c>
      <c r="AQ20" s="267" t="s">
        <v>968</v>
      </c>
      <c r="AR20" s="267" t="s">
        <v>968</v>
      </c>
      <c r="AS20" s="267" t="s">
        <v>968</v>
      </c>
    </row>
    <row r="21" spans="1:45" s="157" customFormat="1" ht="31.5" x14ac:dyDescent="0.25">
      <c r="A21" s="265" t="s">
        <v>969</v>
      </c>
      <c r="B21" s="266" t="s">
        <v>970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67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7" t="s">
        <v>968</v>
      </c>
      <c r="Y21" s="267" t="s">
        <v>968</v>
      </c>
      <c r="Z21" s="267" t="s">
        <v>968</v>
      </c>
      <c r="AA21" s="267" t="s">
        <v>968</v>
      </c>
      <c r="AB21" s="267" t="s">
        <v>968</v>
      </c>
      <c r="AC21" s="267" t="s">
        <v>968</v>
      </c>
      <c r="AD21" s="267" t="s">
        <v>968</v>
      </c>
      <c r="AE21" s="267" t="s">
        <v>968</v>
      </c>
      <c r="AF21" s="267" t="s">
        <v>968</v>
      </c>
      <c r="AG21" s="267" t="s">
        <v>968</v>
      </c>
      <c r="AH21" s="267" t="s">
        <v>968</v>
      </c>
      <c r="AI21" s="267" t="s">
        <v>968</v>
      </c>
      <c r="AJ21" s="267" t="s">
        <v>968</v>
      </c>
      <c r="AK21" s="267" t="s">
        <v>968</v>
      </c>
      <c r="AL21" s="267" t="s">
        <v>968</v>
      </c>
      <c r="AM21" s="267" t="s">
        <v>968</v>
      </c>
      <c r="AN21" s="267" t="s">
        <v>968</v>
      </c>
      <c r="AO21" s="267" t="s">
        <v>968</v>
      </c>
      <c r="AP21" s="267" t="s">
        <v>968</v>
      </c>
      <c r="AQ21" s="267" t="s">
        <v>968</v>
      </c>
      <c r="AR21" s="267" t="s">
        <v>968</v>
      </c>
      <c r="AS21" s="267" t="s">
        <v>968</v>
      </c>
    </row>
    <row r="22" spans="1:45" s="157" customFormat="1" ht="47.25" x14ac:dyDescent="0.25">
      <c r="A22" s="265" t="s">
        <v>971</v>
      </c>
      <c r="B22" s="266" t="s">
        <v>972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7" t="s">
        <v>968</v>
      </c>
      <c r="Y22" s="267" t="s">
        <v>968</v>
      </c>
      <c r="Z22" s="267" t="s">
        <v>968</v>
      </c>
      <c r="AA22" s="267" t="s">
        <v>968</v>
      </c>
      <c r="AB22" s="267" t="s">
        <v>968</v>
      </c>
      <c r="AC22" s="267" t="s">
        <v>968</v>
      </c>
      <c r="AD22" s="267" t="s">
        <v>968</v>
      </c>
      <c r="AE22" s="267" t="s">
        <v>968</v>
      </c>
      <c r="AF22" s="267" t="s">
        <v>968</v>
      </c>
      <c r="AG22" s="267" t="s">
        <v>968</v>
      </c>
      <c r="AH22" s="267" t="s">
        <v>968</v>
      </c>
      <c r="AI22" s="267" t="s">
        <v>968</v>
      </c>
      <c r="AJ22" s="267" t="s">
        <v>968</v>
      </c>
      <c r="AK22" s="267" t="s">
        <v>968</v>
      </c>
      <c r="AL22" s="267" t="s">
        <v>968</v>
      </c>
      <c r="AM22" s="267" t="s">
        <v>968</v>
      </c>
      <c r="AN22" s="267" t="s">
        <v>968</v>
      </c>
      <c r="AO22" s="267" t="s">
        <v>968</v>
      </c>
      <c r="AP22" s="267" t="s">
        <v>968</v>
      </c>
      <c r="AQ22" s="267" t="s">
        <v>968</v>
      </c>
      <c r="AR22" s="267" t="s">
        <v>968</v>
      </c>
      <c r="AS22" s="267" t="s">
        <v>968</v>
      </c>
    </row>
    <row r="23" spans="1:45" s="157" customFormat="1" ht="94.5" x14ac:dyDescent="0.25">
      <c r="A23" s="265" t="s">
        <v>973</v>
      </c>
      <c r="B23" s="266" t="s">
        <v>974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7" t="s">
        <v>968</v>
      </c>
      <c r="Y23" s="267" t="s">
        <v>968</v>
      </c>
      <c r="Z23" s="267" t="s">
        <v>968</v>
      </c>
      <c r="AA23" s="267" t="s">
        <v>968</v>
      </c>
      <c r="AB23" s="267" t="s">
        <v>968</v>
      </c>
      <c r="AC23" s="267" t="s">
        <v>968</v>
      </c>
      <c r="AD23" s="267" t="s">
        <v>968</v>
      </c>
      <c r="AE23" s="267" t="s">
        <v>968</v>
      </c>
      <c r="AF23" s="267" t="s">
        <v>968</v>
      </c>
      <c r="AG23" s="267" t="s">
        <v>968</v>
      </c>
      <c r="AH23" s="267" t="s">
        <v>968</v>
      </c>
      <c r="AI23" s="267" t="s">
        <v>968</v>
      </c>
      <c r="AJ23" s="267" t="s">
        <v>968</v>
      </c>
      <c r="AK23" s="267" t="s">
        <v>968</v>
      </c>
      <c r="AL23" s="267" t="s">
        <v>968</v>
      </c>
      <c r="AM23" s="267" t="s">
        <v>968</v>
      </c>
      <c r="AN23" s="267" t="s">
        <v>968</v>
      </c>
      <c r="AO23" s="267" t="s">
        <v>968</v>
      </c>
      <c r="AP23" s="267" t="s">
        <v>968</v>
      </c>
      <c r="AQ23" s="267" t="s">
        <v>968</v>
      </c>
      <c r="AR23" s="267" t="s">
        <v>968</v>
      </c>
      <c r="AS23" s="267" t="s">
        <v>968</v>
      </c>
    </row>
    <row r="24" spans="1:45" s="157" customFormat="1" ht="47.25" x14ac:dyDescent="0.25">
      <c r="A24" s="265" t="s">
        <v>975</v>
      </c>
      <c r="B24" s="266" t="s">
        <v>976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7" t="s">
        <v>968</v>
      </c>
      <c r="Y24" s="267" t="s">
        <v>968</v>
      </c>
      <c r="Z24" s="267" t="s">
        <v>968</v>
      </c>
      <c r="AA24" s="267" t="s">
        <v>968</v>
      </c>
      <c r="AB24" s="267" t="s">
        <v>968</v>
      </c>
      <c r="AC24" s="267" t="s">
        <v>968</v>
      </c>
      <c r="AD24" s="267" t="s">
        <v>968</v>
      </c>
      <c r="AE24" s="267" t="s">
        <v>968</v>
      </c>
      <c r="AF24" s="267" t="s">
        <v>968</v>
      </c>
      <c r="AG24" s="267" t="s">
        <v>968</v>
      </c>
      <c r="AH24" s="267" t="s">
        <v>968</v>
      </c>
      <c r="AI24" s="267" t="s">
        <v>968</v>
      </c>
      <c r="AJ24" s="267" t="s">
        <v>968</v>
      </c>
      <c r="AK24" s="267" t="s">
        <v>968</v>
      </c>
      <c r="AL24" s="267" t="s">
        <v>968</v>
      </c>
      <c r="AM24" s="267" t="s">
        <v>968</v>
      </c>
      <c r="AN24" s="267" t="s">
        <v>968</v>
      </c>
      <c r="AO24" s="267" t="s">
        <v>968</v>
      </c>
      <c r="AP24" s="267" t="s">
        <v>968</v>
      </c>
      <c r="AQ24" s="267" t="s">
        <v>968</v>
      </c>
      <c r="AR24" s="267" t="s">
        <v>968</v>
      </c>
      <c r="AS24" s="267" t="s">
        <v>968</v>
      </c>
    </row>
    <row r="25" spans="1:45" s="157" customFormat="1" ht="47.25" x14ac:dyDescent="0.25">
      <c r="A25" s="265" t="s">
        <v>977</v>
      </c>
      <c r="B25" s="266" t="s">
        <v>978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7" t="s">
        <v>968</v>
      </c>
      <c r="Y25" s="267" t="s">
        <v>968</v>
      </c>
      <c r="Z25" s="267" t="s">
        <v>968</v>
      </c>
      <c r="AA25" s="267" t="s">
        <v>968</v>
      </c>
      <c r="AB25" s="267" t="s">
        <v>968</v>
      </c>
      <c r="AC25" s="267" t="s">
        <v>968</v>
      </c>
      <c r="AD25" s="267" t="s">
        <v>968</v>
      </c>
      <c r="AE25" s="267" t="s">
        <v>968</v>
      </c>
      <c r="AF25" s="267" t="s">
        <v>968</v>
      </c>
      <c r="AG25" s="267" t="s">
        <v>968</v>
      </c>
      <c r="AH25" s="267" t="s">
        <v>968</v>
      </c>
      <c r="AI25" s="267" t="s">
        <v>968</v>
      </c>
      <c r="AJ25" s="267" t="s">
        <v>968</v>
      </c>
      <c r="AK25" s="267" t="s">
        <v>968</v>
      </c>
      <c r="AL25" s="267" t="s">
        <v>968</v>
      </c>
      <c r="AM25" s="267" t="s">
        <v>968</v>
      </c>
      <c r="AN25" s="267" t="s">
        <v>968</v>
      </c>
      <c r="AO25" s="267" t="s">
        <v>968</v>
      </c>
      <c r="AP25" s="267" t="s">
        <v>968</v>
      </c>
      <c r="AQ25" s="267" t="s">
        <v>968</v>
      </c>
      <c r="AR25" s="267" t="s">
        <v>968</v>
      </c>
      <c r="AS25" s="267" t="s">
        <v>968</v>
      </c>
    </row>
    <row r="26" spans="1:45" s="157" customFormat="1" ht="31.5" x14ac:dyDescent="0.25">
      <c r="A26" s="265" t="s">
        <v>979</v>
      </c>
      <c r="B26" s="268" t="s">
        <v>980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7" t="s">
        <v>968</v>
      </c>
      <c r="Y26" s="267" t="s">
        <v>968</v>
      </c>
      <c r="Z26" s="267" t="s">
        <v>968</v>
      </c>
      <c r="AA26" s="267" t="s">
        <v>968</v>
      </c>
      <c r="AB26" s="267" t="s">
        <v>968</v>
      </c>
      <c r="AC26" s="267" t="s">
        <v>968</v>
      </c>
      <c r="AD26" s="267" t="s">
        <v>968</v>
      </c>
      <c r="AE26" s="267" t="s">
        <v>968</v>
      </c>
      <c r="AF26" s="267" t="s">
        <v>968</v>
      </c>
      <c r="AG26" s="267" t="s">
        <v>968</v>
      </c>
      <c r="AH26" s="267">
        <f t="shared" ref="AH26:AI26" si="1">AH43</f>
        <v>3436</v>
      </c>
      <c r="AI26" s="267">
        <f t="shared" si="1"/>
        <v>0</v>
      </c>
      <c r="AJ26" s="267">
        <v>0</v>
      </c>
      <c r="AK26" s="267">
        <f>AK43</f>
        <v>0</v>
      </c>
      <c r="AL26" s="267" t="s">
        <v>968</v>
      </c>
      <c r="AM26" s="267" t="s">
        <v>968</v>
      </c>
      <c r="AN26" s="267" t="s">
        <v>968</v>
      </c>
      <c r="AO26" s="267" t="s">
        <v>968</v>
      </c>
      <c r="AP26" s="267" t="s">
        <v>968</v>
      </c>
      <c r="AQ26" s="267" t="s">
        <v>968</v>
      </c>
      <c r="AR26" s="267" t="s">
        <v>968</v>
      </c>
      <c r="AS26" s="267" t="s">
        <v>968</v>
      </c>
    </row>
    <row r="27" spans="1:45" s="157" customFormat="1" ht="15.75" x14ac:dyDescent="0.25">
      <c r="A27" s="265" t="s">
        <v>981</v>
      </c>
      <c r="B27" s="266" t="s">
        <v>982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67" t="s">
        <v>968</v>
      </c>
      <c r="X27" s="267" t="s">
        <v>968</v>
      </c>
      <c r="Y27" s="267" t="s">
        <v>968</v>
      </c>
      <c r="Z27" s="267" t="s">
        <v>968</v>
      </c>
      <c r="AA27" s="267" t="s">
        <v>968</v>
      </c>
      <c r="AB27" s="267" t="s">
        <v>968</v>
      </c>
      <c r="AC27" s="267" t="s">
        <v>968</v>
      </c>
      <c r="AD27" s="267" t="s">
        <v>968</v>
      </c>
      <c r="AE27" s="267" t="s">
        <v>968</v>
      </c>
      <c r="AF27" s="267" t="s">
        <v>968</v>
      </c>
      <c r="AG27" s="267" t="s">
        <v>968</v>
      </c>
      <c r="AH27" s="267" t="s">
        <v>968</v>
      </c>
      <c r="AI27" s="267" t="s">
        <v>968</v>
      </c>
      <c r="AJ27" s="267" t="s">
        <v>968</v>
      </c>
      <c r="AK27" s="267" t="s">
        <v>968</v>
      </c>
      <c r="AL27" s="267" t="s">
        <v>968</v>
      </c>
      <c r="AM27" s="267" t="s">
        <v>968</v>
      </c>
      <c r="AN27" s="267" t="s">
        <v>968</v>
      </c>
      <c r="AO27" s="267" t="s">
        <v>968</v>
      </c>
      <c r="AP27" s="267" t="s">
        <v>968</v>
      </c>
      <c r="AQ27" s="267" t="s">
        <v>968</v>
      </c>
      <c r="AR27" s="267" t="s">
        <v>968</v>
      </c>
      <c r="AS27" s="267" t="s">
        <v>968</v>
      </c>
    </row>
    <row r="28" spans="1:45" s="157" customFormat="1" ht="31.5" x14ac:dyDescent="0.25">
      <c r="A28" s="265" t="s">
        <v>185</v>
      </c>
      <c r="B28" s="266" t="s">
        <v>983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7" t="s">
        <v>968</v>
      </c>
      <c r="Y28" s="267" t="s">
        <v>968</v>
      </c>
      <c r="Z28" s="267" t="s">
        <v>968</v>
      </c>
      <c r="AA28" s="267" t="s">
        <v>968</v>
      </c>
      <c r="AB28" s="267" t="s">
        <v>968</v>
      </c>
      <c r="AC28" s="267" t="s">
        <v>968</v>
      </c>
      <c r="AD28" s="267" t="s">
        <v>968</v>
      </c>
      <c r="AE28" s="267" t="s">
        <v>968</v>
      </c>
      <c r="AF28" s="267" t="s">
        <v>968</v>
      </c>
      <c r="AG28" s="267" t="s">
        <v>968</v>
      </c>
      <c r="AH28" s="267" t="s">
        <v>968</v>
      </c>
      <c r="AI28" s="267" t="s">
        <v>968</v>
      </c>
      <c r="AJ28" s="267" t="s">
        <v>968</v>
      </c>
      <c r="AK28" s="267" t="s">
        <v>968</v>
      </c>
      <c r="AL28" s="267" t="s">
        <v>968</v>
      </c>
      <c r="AM28" s="267" t="s">
        <v>968</v>
      </c>
      <c r="AN28" s="267" t="s">
        <v>968</v>
      </c>
      <c r="AO28" s="267" t="s">
        <v>968</v>
      </c>
      <c r="AP28" s="267" t="s">
        <v>968</v>
      </c>
      <c r="AQ28" s="267" t="s">
        <v>968</v>
      </c>
      <c r="AR28" s="267" t="s">
        <v>968</v>
      </c>
      <c r="AS28" s="267" t="s">
        <v>968</v>
      </c>
    </row>
    <row r="29" spans="1:45" s="157" customFormat="1" ht="47.25" x14ac:dyDescent="0.25">
      <c r="A29" s="265" t="s">
        <v>187</v>
      </c>
      <c r="B29" s="266" t="s">
        <v>984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7" t="s">
        <v>968</v>
      </c>
      <c r="Y29" s="267" t="s">
        <v>968</v>
      </c>
      <c r="Z29" s="267" t="s">
        <v>968</v>
      </c>
      <c r="AA29" s="267" t="s">
        <v>968</v>
      </c>
      <c r="AB29" s="267" t="s">
        <v>968</v>
      </c>
      <c r="AC29" s="267" t="s">
        <v>968</v>
      </c>
      <c r="AD29" s="267" t="s">
        <v>968</v>
      </c>
      <c r="AE29" s="267" t="s">
        <v>968</v>
      </c>
      <c r="AF29" s="267" t="s">
        <v>968</v>
      </c>
      <c r="AG29" s="267" t="s">
        <v>968</v>
      </c>
      <c r="AH29" s="267" t="s">
        <v>968</v>
      </c>
      <c r="AI29" s="267" t="s">
        <v>968</v>
      </c>
      <c r="AJ29" s="267" t="s">
        <v>968</v>
      </c>
      <c r="AK29" s="267" t="s">
        <v>968</v>
      </c>
      <c r="AL29" s="267" t="s">
        <v>968</v>
      </c>
      <c r="AM29" s="267" t="s">
        <v>968</v>
      </c>
      <c r="AN29" s="267" t="s">
        <v>968</v>
      </c>
      <c r="AO29" s="267" t="s">
        <v>968</v>
      </c>
      <c r="AP29" s="267" t="s">
        <v>968</v>
      </c>
      <c r="AQ29" s="267" t="s">
        <v>968</v>
      </c>
      <c r="AR29" s="267" t="s">
        <v>968</v>
      </c>
      <c r="AS29" s="267" t="s">
        <v>968</v>
      </c>
    </row>
    <row r="30" spans="1:45" s="157" customFormat="1" ht="47.25" x14ac:dyDescent="0.25">
      <c r="A30" s="265" t="s">
        <v>200</v>
      </c>
      <c r="B30" s="266" t="s">
        <v>985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7" t="s">
        <v>968</v>
      </c>
      <c r="Y30" s="267" t="s">
        <v>968</v>
      </c>
      <c r="Z30" s="267" t="s">
        <v>968</v>
      </c>
      <c r="AA30" s="267" t="s">
        <v>968</v>
      </c>
      <c r="AB30" s="267" t="s">
        <v>968</v>
      </c>
      <c r="AC30" s="267" t="s">
        <v>968</v>
      </c>
      <c r="AD30" s="267" t="s">
        <v>968</v>
      </c>
      <c r="AE30" s="267" t="s">
        <v>968</v>
      </c>
      <c r="AF30" s="267" t="s">
        <v>968</v>
      </c>
      <c r="AG30" s="267" t="s">
        <v>968</v>
      </c>
      <c r="AH30" s="267" t="s">
        <v>968</v>
      </c>
      <c r="AI30" s="267" t="s">
        <v>968</v>
      </c>
      <c r="AJ30" s="267" t="s">
        <v>968</v>
      </c>
      <c r="AK30" s="267" t="s">
        <v>968</v>
      </c>
      <c r="AL30" s="267" t="s">
        <v>968</v>
      </c>
      <c r="AM30" s="267" t="s">
        <v>968</v>
      </c>
      <c r="AN30" s="267" t="s">
        <v>968</v>
      </c>
      <c r="AO30" s="267" t="s">
        <v>968</v>
      </c>
      <c r="AP30" s="267" t="s">
        <v>968</v>
      </c>
      <c r="AQ30" s="267" t="s">
        <v>968</v>
      </c>
      <c r="AR30" s="267" t="s">
        <v>968</v>
      </c>
      <c r="AS30" s="267" t="s">
        <v>968</v>
      </c>
    </row>
    <row r="31" spans="1:45" s="157" customFormat="1" ht="63" x14ac:dyDescent="0.25">
      <c r="A31" s="265" t="s">
        <v>201</v>
      </c>
      <c r="B31" s="266" t="s">
        <v>986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7" t="s">
        <v>968</v>
      </c>
      <c r="Y31" s="267" t="s">
        <v>968</v>
      </c>
      <c r="Z31" s="267" t="s">
        <v>968</v>
      </c>
      <c r="AA31" s="267" t="s">
        <v>968</v>
      </c>
      <c r="AB31" s="267" t="s">
        <v>968</v>
      </c>
      <c r="AC31" s="267" t="s">
        <v>968</v>
      </c>
      <c r="AD31" s="267" t="s">
        <v>968</v>
      </c>
      <c r="AE31" s="267" t="s">
        <v>968</v>
      </c>
      <c r="AF31" s="267" t="s">
        <v>968</v>
      </c>
      <c r="AG31" s="267" t="s">
        <v>968</v>
      </c>
      <c r="AH31" s="267" t="s">
        <v>968</v>
      </c>
      <c r="AI31" s="267" t="s">
        <v>968</v>
      </c>
      <c r="AJ31" s="267" t="s">
        <v>968</v>
      </c>
      <c r="AK31" s="267" t="s">
        <v>968</v>
      </c>
      <c r="AL31" s="267" t="s">
        <v>968</v>
      </c>
      <c r="AM31" s="267" t="s">
        <v>968</v>
      </c>
      <c r="AN31" s="267" t="s">
        <v>968</v>
      </c>
      <c r="AO31" s="267" t="s">
        <v>968</v>
      </c>
      <c r="AP31" s="267" t="s">
        <v>968</v>
      </c>
      <c r="AQ31" s="267" t="s">
        <v>968</v>
      </c>
      <c r="AR31" s="267" t="s">
        <v>968</v>
      </c>
      <c r="AS31" s="267" t="s">
        <v>968</v>
      </c>
    </row>
    <row r="32" spans="1:45" s="157" customFormat="1" ht="110.25" x14ac:dyDescent="0.25">
      <c r="A32" s="265" t="s">
        <v>987</v>
      </c>
      <c r="B32" s="266" t="s">
        <v>988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7" t="s">
        <v>968</v>
      </c>
      <c r="Y32" s="267" t="s">
        <v>968</v>
      </c>
      <c r="Z32" s="267" t="s">
        <v>968</v>
      </c>
      <c r="AA32" s="267" t="s">
        <v>968</v>
      </c>
      <c r="AB32" s="267" t="s">
        <v>968</v>
      </c>
      <c r="AC32" s="267" t="s">
        <v>968</v>
      </c>
      <c r="AD32" s="267" t="s">
        <v>968</v>
      </c>
      <c r="AE32" s="267" t="s">
        <v>968</v>
      </c>
      <c r="AF32" s="267" t="s">
        <v>968</v>
      </c>
      <c r="AG32" s="267" t="s">
        <v>968</v>
      </c>
      <c r="AH32" s="267" t="s">
        <v>968</v>
      </c>
      <c r="AI32" s="267" t="s">
        <v>968</v>
      </c>
      <c r="AJ32" s="267" t="s">
        <v>968</v>
      </c>
      <c r="AK32" s="267" t="s">
        <v>968</v>
      </c>
      <c r="AL32" s="267" t="s">
        <v>968</v>
      </c>
      <c r="AM32" s="267" t="s">
        <v>968</v>
      </c>
      <c r="AN32" s="267" t="s">
        <v>968</v>
      </c>
      <c r="AO32" s="267" t="s">
        <v>968</v>
      </c>
      <c r="AP32" s="267" t="s">
        <v>968</v>
      </c>
      <c r="AQ32" s="267" t="s">
        <v>968</v>
      </c>
      <c r="AR32" s="267" t="s">
        <v>968</v>
      </c>
      <c r="AS32" s="267" t="s">
        <v>968</v>
      </c>
    </row>
    <row r="33" spans="1:45" s="157" customFormat="1" ht="47.25" x14ac:dyDescent="0.25">
      <c r="A33" s="265" t="s">
        <v>203</v>
      </c>
      <c r="B33" s="266" t="s">
        <v>989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7" t="s">
        <v>968</v>
      </c>
      <c r="Y33" s="267" t="s">
        <v>968</v>
      </c>
      <c r="Z33" s="267" t="s">
        <v>968</v>
      </c>
      <c r="AA33" s="267" t="s">
        <v>968</v>
      </c>
      <c r="AB33" s="267" t="s">
        <v>968</v>
      </c>
      <c r="AC33" s="267" t="s">
        <v>968</v>
      </c>
      <c r="AD33" s="267" t="s">
        <v>968</v>
      </c>
      <c r="AE33" s="267" t="s">
        <v>968</v>
      </c>
      <c r="AF33" s="267" t="s">
        <v>968</v>
      </c>
      <c r="AG33" s="267" t="s">
        <v>968</v>
      </c>
      <c r="AH33" s="267" t="s">
        <v>968</v>
      </c>
      <c r="AI33" s="267" t="s">
        <v>968</v>
      </c>
      <c r="AJ33" s="267" t="s">
        <v>968</v>
      </c>
      <c r="AK33" s="267" t="s">
        <v>968</v>
      </c>
      <c r="AL33" s="267" t="s">
        <v>968</v>
      </c>
      <c r="AM33" s="267" t="s">
        <v>968</v>
      </c>
      <c r="AN33" s="267" t="s">
        <v>968</v>
      </c>
      <c r="AO33" s="267" t="s">
        <v>968</v>
      </c>
      <c r="AP33" s="267" t="s">
        <v>968</v>
      </c>
      <c r="AQ33" s="267" t="s">
        <v>968</v>
      </c>
      <c r="AR33" s="267" t="s">
        <v>968</v>
      </c>
      <c r="AS33" s="267" t="s">
        <v>968</v>
      </c>
    </row>
    <row r="34" spans="1:45" s="157" customFormat="1" ht="78.75" x14ac:dyDescent="0.25">
      <c r="A34" s="265" t="s">
        <v>204</v>
      </c>
      <c r="B34" s="266" t="s">
        <v>990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7" t="s">
        <v>968</v>
      </c>
      <c r="Y34" s="267" t="s">
        <v>968</v>
      </c>
      <c r="Z34" s="267" t="s">
        <v>968</v>
      </c>
      <c r="AA34" s="267" t="s">
        <v>968</v>
      </c>
      <c r="AB34" s="267" t="s">
        <v>968</v>
      </c>
      <c r="AC34" s="267" t="s">
        <v>968</v>
      </c>
      <c r="AD34" s="267" t="s">
        <v>968</v>
      </c>
      <c r="AE34" s="267" t="s">
        <v>968</v>
      </c>
      <c r="AF34" s="267" t="s">
        <v>968</v>
      </c>
      <c r="AG34" s="267" t="s">
        <v>968</v>
      </c>
      <c r="AH34" s="267" t="s">
        <v>968</v>
      </c>
      <c r="AI34" s="267" t="s">
        <v>968</v>
      </c>
      <c r="AJ34" s="267" t="s">
        <v>968</v>
      </c>
      <c r="AK34" s="267" t="s">
        <v>968</v>
      </c>
      <c r="AL34" s="267" t="s">
        <v>968</v>
      </c>
      <c r="AM34" s="267" t="s">
        <v>968</v>
      </c>
      <c r="AN34" s="267" t="s">
        <v>968</v>
      </c>
      <c r="AO34" s="267" t="s">
        <v>968</v>
      </c>
      <c r="AP34" s="267" t="s">
        <v>968</v>
      </c>
      <c r="AQ34" s="267" t="s">
        <v>968</v>
      </c>
      <c r="AR34" s="267" t="s">
        <v>968</v>
      </c>
      <c r="AS34" s="267" t="s">
        <v>968</v>
      </c>
    </row>
    <row r="35" spans="1:45" s="157" customFormat="1" ht="63" x14ac:dyDescent="0.25">
      <c r="A35" s="265" t="s">
        <v>214</v>
      </c>
      <c r="B35" s="266" t="s">
        <v>992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7" t="s">
        <v>968</v>
      </c>
      <c r="Y35" s="267" t="s">
        <v>968</v>
      </c>
      <c r="Z35" s="267" t="s">
        <v>968</v>
      </c>
      <c r="AA35" s="267" t="s">
        <v>968</v>
      </c>
      <c r="AB35" s="267" t="s">
        <v>968</v>
      </c>
      <c r="AC35" s="267" t="s">
        <v>968</v>
      </c>
      <c r="AD35" s="267" t="s">
        <v>968</v>
      </c>
      <c r="AE35" s="267" t="s">
        <v>968</v>
      </c>
      <c r="AF35" s="267" t="s">
        <v>968</v>
      </c>
      <c r="AG35" s="267" t="s">
        <v>968</v>
      </c>
      <c r="AH35" s="267" t="s">
        <v>968</v>
      </c>
      <c r="AI35" s="267" t="s">
        <v>968</v>
      </c>
      <c r="AJ35" s="267" t="s">
        <v>968</v>
      </c>
      <c r="AK35" s="267" t="s">
        <v>968</v>
      </c>
      <c r="AL35" s="267" t="s">
        <v>968</v>
      </c>
      <c r="AM35" s="267" t="s">
        <v>968</v>
      </c>
      <c r="AN35" s="267" t="s">
        <v>968</v>
      </c>
      <c r="AO35" s="267" t="s">
        <v>968</v>
      </c>
      <c r="AP35" s="267" t="s">
        <v>968</v>
      </c>
      <c r="AQ35" s="267" t="s">
        <v>968</v>
      </c>
      <c r="AR35" s="267" t="s">
        <v>968</v>
      </c>
      <c r="AS35" s="267" t="s">
        <v>968</v>
      </c>
    </row>
    <row r="36" spans="1:45" s="157" customFormat="1" ht="47.25" x14ac:dyDescent="0.25">
      <c r="A36" s="265" t="s">
        <v>215</v>
      </c>
      <c r="B36" s="266" t="s">
        <v>993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7" t="s">
        <v>968</v>
      </c>
      <c r="Y36" s="267" t="s">
        <v>968</v>
      </c>
      <c r="Z36" s="267" t="s">
        <v>968</v>
      </c>
      <c r="AA36" s="267" t="s">
        <v>968</v>
      </c>
      <c r="AB36" s="267" t="s">
        <v>968</v>
      </c>
      <c r="AC36" s="267" t="s">
        <v>968</v>
      </c>
      <c r="AD36" s="267" t="s">
        <v>968</v>
      </c>
      <c r="AE36" s="267" t="s">
        <v>968</v>
      </c>
      <c r="AF36" s="267" t="s">
        <v>968</v>
      </c>
      <c r="AG36" s="267" t="s">
        <v>968</v>
      </c>
      <c r="AH36" s="267" t="s">
        <v>968</v>
      </c>
      <c r="AI36" s="267" t="s">
        <v>968</v>
      </c>
      <c r="AJ36" s="267" t="s">
        <v>968</v>
      </c>
      <c r="AK36" s="267" t="s">
        <v>968</v>
      </c>
      <c r="AL36" s="267" t="s">
        <v>968</v>
      </c>
      <c r="AM36" s="267" t="s">
        <v>968</v>
      </c>
      <c r="AN36" s="267" t="s">
        <v>968</v>
      </c>
      <c r="AO36" s="267" t="s">
        <v>968</v>
      </c>
      <c r="AP36" s="267" t="s">
        <v>968</v>
      </c>
      <c r="AQ36" s="267" t="s">
        <v>968</v>
      </c>
      <c r="AR36" s="267" t="s">
        <v>968</v>
      </c>
      <c r="AS36" s="267" t="s">
        <v>968</v>
      </c>
    </row>
    <row r="37" spans="1:45" s="157" customFormat="1" ht="63" x14ac:dyDescent="0.25">
      <c r="A37" s="265" t="s">
        <v>994</v>
      </c>
      <c r="B37" s="266" t="s">
        <v>995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7" t="s">
        <v>968</v>
      </c>
      <c r="Y37" s="267" t="s">
        <v>968</v>
      </c>
      <c r="Z37" s="267" t="s">
        <v>968</v>
      </c>
      <c r="AA37" s="267" t="s">
        <v>968</v>
      </c>
      <c r="AB37" s="267" t="s">
        <v>968</v>
      </c>
      <c r="AC37" s="267" t="s">
        <v>968</v>
      </c>
      <c r="AD37" s="267" t="s">
        <v>968</v>
      </c>
      <c r="AE37" s="267" t="s">
        <v>968</v>
      </c>
      <c r="AF37" s="267" t="s">
        <v>968</v>
      </c>
      <c r="AG37" s="267" t="s">
        <v>968</v>
      </c>
      <c r="AH37" s="267" t="s">
        <v>968</v>
      </c>
      <c r="AI37" s="267" t="s">
        <v>968</v>
      </c>
      <c r="AJ37" s="267" t="s">
        <v>968</v>
      </c>
      <c r="AK37" s="267" t="s">
        <v>968</v>
      </c>
      <c r="AL37" s="267" t="s">
        <v>968</v>
      </c>
      <c r="AM37" s="267" t="s">
        <v>968</v>
      </c>
      <c r="AN37" s="267" t="s">
        <v>968</v>
      </c>
      <c r="AO37" s="267" t="s">
        <v>968</v>
      </c>
      <c r="AP37" s="267" t="s">
        <v>968</v>
      </c>
      <c r="AQ37" s="267" t="s">
        <v>968</v>
      </c>
      <c r="AR37" s="267" t="s">
        <v>968</v>
      </c>
      <c r="AS37" s="267" t="s">
        <v>968</v>
      </c>
    </row>
    <row r="38" spans="1:45" s="157" customFormat="1" ht="94.5" x14ac:dyDescent="0.25">
      <c r="A38" s="265" t="s">
        <v>226</v>
      </c>
      <c r="B38" s="266" t="s">
        <v>1000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7" t="s">
        <v>968</v>
      </c>
      <c r="Y38" s="267" t="s">
        <v>968</v>
      </c>
      <c r="Z38" s="267" t="s">
        <v>968</v>
      </c>
      <c r="AA38" s="267" t="s">
        <v>968</v>
      </c>
      <c r="AB38" s="267" t="s">
        <v>968</v>
      </c>
      <c r="AC38" s="267" t="s">
        <v>968</v>
      </c>
      <c r="AD38" s="267" t="s">
        <v>968</v>
      </c>
      <c r="AE38" s="267" t="s">
        <v>968</v>
      </c>
      <c r="AF38" s="267" t="s">
        <v>968</v>
      </c>
      <c r="AG38" s="267" t="s">
        <v>968</v>
      </c>
      <c r="AH38" s="267" t="s">
        <v>968</v>
      </c>
      <c r="AI38" s="267" t="s">
        <v>968</v>
      </c>
      <c r="AJ38" s="267" t="s">
        <v>968</v>
      </c>
      <c r="AK38" s="267" t="s">
        <v>968</v>
      </c>
      <c r="AL38" s="267" t="s">
        <v>968</v>
      </c>
      <c r="AM38" s="267" t="s">
        <v>968</v>
      </c>
      <c r="AN38" s="267" t="s">
        <v>968</v>
      </c>
      <c r="AO38" s="267" t="s">
        <v>968</v>
      </c>
      <c r="AP38" s="267" t="s">
        <v>968</v>
      </c>
      <c r="AQ38" s="267" t="s">
        <v>968</v>
      </c>
      <c r="AR38" s="267" t="s">
        <v>968</v>
      </c>
      <c r="AS38" s="267" t="s">
        <v>968</v>
      </c>
    </row>
    <row r="39" spans="1:45" s="157" customFormat="1" ht="78.75" x14ac:dyDescent="0.25">
      <c r="A39" s="265" t="s">
        <v>1001</v>
      </c>
      <c r="B39" s="266" t="s">
        <v>1002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7" t="s">
        <v>968</v>
      </c>
      <c r="Y39" s="267" t="s">
        <v>968</v>
      </c>
      <c r="Z39" s="267" t="s">
        <v>968</v>
      </c>
      <c r="AA39" s="267" t="s">
        <v>968</v>
      </c>
      <c r="AB39" s="267" t="s">
        <v>968</v>
      </c>
      <c r="AC39" s="267" t="s">
        <v>968</v>
      </c>
      <c r="AD39" s="267" t="s">
        <v>968</v>
      </c>
      <c r="AE39" s="267" t="s">
        <v>968</v>
      </c>
      <c r="AF39" s="267" t="s">
        <v>968</v>
      </c>
      <c r="AG39" s="267" t="s">
        <v>968</v>
      </c>
      <c r="AH39" s="267" t="s">
        <v>968</v>
      </c>
      <c r="AI39" s="267" t="s">
        <v>968</v>
      </c>
      <c r="AJ39" s="267" t="s">
        <v>968</v>
      </c>
      <c r="AK39" s="267" t="s">
        <v>968</v>
      </c>
      <c r="AL39" s="267" t="s">
        <v>968</v>
      </c>
      <c r="AM39" s="267" t="s">
        <v>968</v>
      </c>
      <c r="AN39" s="267" t="s">
        <v>968</v>
      </c>
      <c r="AO39" s="267" t="s">
        <v>968</v>
      </c>
      <c r="AP39" s="267" t="s">
        <v>968</v>
      </c>
      <c r="AQ39" s="267" t="s">
        <v>968</v>
      </c>
      <c r="AR39" s="267" t="s">
        <v>968</v>
      </c>
      <c r="AS39" s="267" t="s">
        <v>968</v>
      </c>
    </row>
    <row r="40" spans="1:45" s="157" customFormat="1" ht="78.75" x14ac:dyDescent="0.25">
      <c r="A40" s="265" t="s">
        <v>1003</v>
      </c>
      <c r="B40" s="266" t="s">
        <v>1004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7" t="s">
        <v>968</v>
      </c>
      <c r="Y40" s="267" t="s">
        <v>968</v>
      </c>
      <c r="Z40" s="267" t="s">
        <v>968</v>
      </c>
      <c r="AA40" s="267" t="s">
        <v>968</v>
      </c>
      <c r="AB40" s="267" t="s">
        <v>968</v>
      </c>
      <c r="AC40" s="267" t="s">
        <v>968</v>
      </c>
      <c r="AD40" s="267" t="s">
        <v>968</v>
      </c>
      <c r="AE40" s="267" t="s">
        <v>968</v>
      </c>
      <c r="AF40" s="267" t="s">
        <v>968</v>
      </c>
      <c r="AG40" s="267" t="s">
        <v>968</v>
      </c>
      <c r="AH40" s="267" t="s">
        <v>968</v>
      </c>
      <c r="AI40" s="267" t="s">
        <v>968</v>
      </c>
      <c r="AJ40" s="267" t="s">
        <v>968</v>
      </c>
      <c r="AK40" s="267" t="s">
        <v>968</v>
      </c>
      <c r="AL40" s="267" t="s">
        <v>968</v>
      </c>
      <c r="AM40" s="267" t="s">
        <v>968</v>
      </c>
      <c r="AN40" s="267" t="s">
        <v>968</v>
      </c>
      <c r="AO40" s="267" t="s">
        <v>968</v>
      </c>
      <c r="AP40" s="267" t="s">
        <v>968</v>
      </c>
      <c r="AQ40" s="267" t="s">
        <v>968</v>
      </c>
      <c r="AR40" s="267" t="s">
        <v>968</v>
      </c>
      <c r="AS40" s="267" t="s">
        <v>968</v>
      </c>
    </row>
    <row r="41" spans="1:45" s="157" customFormat="1" ht="47.25" x14ac:dyDescent="0.25">
      <c r="A41" s="265" t="s">
        <v>227</v>
      </c>
      <c r="B41" s="266" t="s">
        <v>1005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7" t="s">
        <v>968</v>
      </c>
      <c r="Y41" s="267" t="s">
        <v>968</v>
      </c>
      <c r="Z41" s="267" t="s">
        <v>968</v>
      </c>
      <c r="AA41" s="267" t="s">
        <v>968</v>
      </c>
      <c r="AB41" s="267" t="s">
        <v>968</v>
      </c>
      <c r="AC41" s="267" t="s">
        <v>968</v>
      </c>
      <c r="AD41" s="267" t="s">
        <v>968</v>
      </c>
      <c r="AE41" s="267" t="s">
        <v>968</v>
      </c>
      <c r="AF41" s="267" t="s">
        <v>968</v>
      </c>
      <c r="AG41" s="267" t="s">
        <v>968</v>
      </c>
      <c r="AH41" s="267" t="s">
        <v>968</v>
      </c>
      <c r="AI41" s="267" t="s">
        <v>968</v>
      </c>
      <c r="AJ41" s="267" t="s">
        <v>968</v>
      </c>
      <c r="AK41" s="267" t="s">
        <v>968</v>
      </c>
      <c r="AL41" s="267" t="s">
        <v>968</v>
      </c>
      <c r="AM41" s="267" t="s">
        <v>968</v>
      </c>
      <c r="AN41" s="267" t="s">
        <v>968</v>
      </c>
      <c r="AO41" s="267" t="s">
        <v>968</v>
      </c>
      <c r="AP41" s="267" t="s">
        <v>968</v>
      </c>
      <c r="AQ41" s="267" t="s">
        <v>968</v>
      </c>
      <c r="AR41" s="267" t="s">
        <v>968</v>
      </c>
      <c r="AS41" s="267" t="s">
        <v>968</v>
      </c>
    </row>
    <row r="42" spans="1:45" s="157" customFormat="1" ht="63" x14ac:dyDescent="0.25">
      <c r="A42" s="265" t="s">
        <v>297</v>
      </c>
      <c r="B42" s="266" t="s">
        <v>1006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7" t="s">
        <v>968</v>
      </c>
      <c r="Y42" s="267" t="s">
        <v>968</v>
      </c>
      <c r="Z42" s="267" t="s">
        <v>968</v>
      </c>
      <c r="AA42" s="267" t="s">
        <v>968</v>
      </c>
      <c r="AB42" s="267" t="s">
        <v>968</v>
      </c>
      <c r="AC42" s="267" t="s">
        <v>968</v>
      </c>
      <c r="AD42" s="267" t="s">
        <v>968</v>
      </c>
      <c r="AE42" s="267" t="s">
        <v>968</v>
      </c>
      <c r="AF42" s="267" t="s">
        <v>968</v>
      </c>
      <c r="AG42" s="267" t="s">
        <v>968</v>
      </c>
      <c r="AH42" s="267" t="s">
        <v>968</v>
      </c>
      <c r="AI42" s="267" t="s">
        <v>968</v>
      </c>
      <c r="AJ42" s="267" t="s">
        <v>968</v>
      </c>
      <c r="AK42" s="267" t="s">
        <v>968</v>
      </c>
      <c r="AL42" s="267" t="s">
        <v>968</v>
      </c>
      <c r="AM42" s="267" t="s">
        <v>968</v>
      </c>
      <c r="AN42" s="267" t="s">
        <v>968</v>
      </c>
      <c r="AO42" s="267" t="s">
        <v>968</v>
      </c>
      <c r="AP42" s="267" t="s">
        <v>968</v>
      </c>
      <c r="AQ42" s="267" t="s">
        <v>968</v>
      </c>
      <c r="AR42" s="267" t="s">
        <v>968</v>
      </c>
      <c r="AS42" s="267" t="s">
        <v>968</v>
      </c>
    </row>
    <row r="43" spans="1:45" s="157" customFormat="1" ht="31.5" x14ac:dyDescent="0.25">
      <c r="A43" s="265" t="s">
        <v>299</v>
      </c>
      <c r="B43" s="268" t="s">
        <v>1007</v>
      </c>
      <c r="C43" s="267"/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7" t="s">
        <v>968</v>
      </c>
      <c r="Y43" s="267" t="s">
        <v>968</v>
      </c>
      <c r="Z43" s="267" t="s">
        <v>968</v>
      </c>
      <c r="AA43" s="267" t="s">
        <v>968</v>
      </c>
      <c r="AB43" s="267" t="s">
        <v>968</v>
      </c>
      <c r="AC43" s="267" t="s">
        <v>968</v>
      </c>
      <c r="AD43" s="267" t="s">
        <v>968</v>
      </c>
      <c r="AE43" s="267" t="s">
        <v>968</v>
      </c>
      <c r="AF43" s="267" t="s">
        <v>968</v>
      </c>
      <c r="AG43" s="267" t="s">
        <v>968</v>
      </c>
      <c r="AH43" s="267">
        <v>3436</v>
      </c>
      <c r="AI43" s="267">
        <v>0</v>
      </c>
      <c r="AJ43" s="267">
        <v>0</v>
      </c>
      <c r="AK43" s="267"/>
      <c r="AL43" s="267" t="s">
        <v>968</v>
      </c>
      <c r="AM43" s="267" t="s">
        <v>968</v>
      </c>
      <c r="AN43" s="267" t="s">
        <v>968</v>
      </c>
      <c r="AO43" s="267" t="s">
        <v>968</v>
      </c>
      <c r="AP43" s="267" t="s">
        <v>968</v>
      </c>
      <c r="AQ43" s="267" t="s">
        <v>968</v>
      </c>
      <c r="AR43" s="267" t="s">
        <v>968</v>
      </c>
      <c r="AS43" s="267" t="s">
        <v>968</v>
      </c>
    </row>
    <row r="44" spans="1:45" s="157" customFormat="1" ht="78.75" x14ac:dyDescent="0.25">
      <c r="A44" s="265" t="s">
        <v>1008</v>
      </c>
      <c r="B44" s="266" t="s">
        <v>1009</v>
      </c>
      <c r="C44" s="267" t="s">
        <v>1010</v>
      </c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67" t="s">
        <v>968</v>
      </c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7" t="s">
        <v>968</v>
      </c>
      <c r="Y44" s="267" t="s">
        <v>968</v>
      </c>
      <c r="Z44" s="267" t="s">
        <v>968</v>
      </c>
      <c r="AA44" s="267" t="s">
        <v>968</v>
      </c>
      <c r="AB44" s="267" t="s">
        <v>968</v>
      </c>
      <c r="AC44" s="267" t="s">
        <v>968</v>
      </c>
      <c r="AD44" s="267" t="s">
        <v>968</v>
      </c>
      <c r="AE44" s="267" t="s">
        <v>968</v>
      </c>
      <c r="AF44" s="267" t="s">
        <v>968</v>
      </c>
      <c r="AG44" s="267" t="s">
        <v>968</v>
      </c>
      <c r="AH44" s="267">
        <v>3436</v>
      </c>
      <c r="AI44" s="267">
        <v>0</v>
      </c>
      <c r="AJ44" s="267" t="s">
        <v>968</v>
      </c>
      <c r="AK44" s="267" t="s">
        <v>968</v>
      </c>
      <c r="AL44" s="267" t="s">
        <v>968</v>
      </c>
      <c r="AM44" s="267" t="s">
        <v>968</v>
      </c>
      <c r="AN44" s="267" t="s">
        <v>968</v>
      </c>
      <c r="AO44" s="267" t="s">
        <v>968</v>
      </c>
      <c r="AP44" s="267" t="s">
        <v>968</v>
      </c>
      <c r="AQ44" s="267" t="s">
        <v>968</v>
      </c>
      <c r="AR44" s="267" t="s">
        <v>968</v>
      </c>
      <c r="AS44" s="267" t="s">
        <v>968</v>
      </c>
    </row>
    <row r="45" spans="1:45" s="157" customFormat="1" ht="63" x14ac:dyDescent="0.25">
      <c r="A45" s="265" t="s">
        <v>1011</v>
      </c>
      <c r="B45" s="266" t="s">
        <v>1012</v>
      </c>
      <c r="C45" s="267" t="s">
        <v>1013</v>
      </c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67" t="s">
        <v>968</v>
      </c>
      <c r="L45" s="267" t="s">
        <v>968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7" t="s">
        <v>968</v>
      </c>
      <c r="Y45" s="267" t="s">
        <v>968</v>
      </c>
      <c r="Z45" s="267" t="s">
        <v>968</v>
      </c>
      <c r="AA45" s="267" t="s">
        <v>968</v>
      </c>
      <c r="AB45" s="267" t="s">
        <v>968</v>
      </c>
      <c r="AC45" s="267" t="s">
        <v>968</v>
      </c>
      <c r="AD45" s="267" t="s">
        <v>968</v>
      </c>
      <c r="AE45" s="267" t="s">
        <v>968</v>
      </c>
      <c r="AF45" s="267" t="s">
        <v>968</v>
      </c>
      <c r="AG45" s="267" t="s">
        <v>968</v>
      </c>
      <c r="AH45" s="267">
        <v>3436</v>
      </c>
      <c r="AI45" s="267" t="s">
        <v>968</v>
      </c>
      <c r="AJ45" s="267" t="s">
        <v>968</v>
      </c>
      <c r="AK45" s="267" t="s">
        <v>968</v>
      </c>
      <c r="AL45" s="267" t="s">
        <v>968</v>
      </c>
      <c r="AM45" s="267" t="s">
        <v>968</v>
      </c>
      <c r="AN45" s="267" t="s">
        <v>968</v>
      </c>
      <c r="AO45" s="267" t="s">
        <v>968</v>
      </c>
      <c r="AP45" s="267" t="s">
        <v>968</v>
      </c>
      <c r="AQ45" s="267" t="s">
        <v>968</v>
      </c>
      <c r="AR45" s="267" t="s">
        <v>968</v>
      </c>
      <c r="AS45" s="267" t="s">
        <v>968</v>
      </c>
    </row>
    <row r="46" spans="1:45" s="157" customFormat="1" ht="47.25" x14ac:dyDescent="0.25">
      <c r="A46" s="265" t="s">
        <v>1014</v>
      </c>
      <c r="B46" s="266" t="s">
        <v>1015</v>
      </c>
      <c r="C46" s="267" t="s">
        <v>1016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67" t="s">
        <v>968</v>
      </c>
      <c r="L46" s="267" t="s">
        <v>968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7" t="s">
        <v>968</v>
      </c>
      <c r="Y46" s="267" t="s">
        <v>968</v>
      </c>
      <c r="Z46" s="267" t="s">
        <v>968</v>
      </c>
      <c r="AA46" s="267" t="s">
        <v>968</v>
      </c>
      <c r="AB46" s="267" t="s">
        <v>968</v>
      </c>
      <c r="AC46" s="267" t="s">
        <v>968</v>
      </c>
      <c r="AD46" s="267" t="s">
        <v>968</v>
      </c>
      <c r="AE46" s="267" t="s">
        <v>968</v>
      </c>
      <c r="AF46" s="267" t="s">
        <v>968</v>
      </c>
      <c r="AG46" s="267" t="s">
        <v>968</v>
      </c>
      <c r="AH46" s="267">
        <v>0</v>
      </c>
      <c r="AI46" s="267">
        <v>0</v>
      </c>
      <c r="AJ46" s="267" t="s">
        <v>968</v>
      </c>
      <c r="AK46" s="267" t="s">
        <v>968</v>
      </c>
      <c r="AL46" s="267" t="s">
        <v>968</v>
      </c>
      <c r="AM46" s="267" t="s">
        <v>968</v>
      </c>
      <c r="AN46" s="267" t="s">
        <v>968</v>
      </c>
      <c r="AO46" s="267" t="s">
        <v>968</v>
      </c>
      <c r="AP46" s="267" t="s">
        <v>968</v>
      </c>
      <c r="AQ46" s="267" t="s">
        <v>968</v>
      </c>
      <c r="AR46" s="267" t="s">
        <v>968</v>
      </c>
      <c r="AS46" s="267" t="s">
        <v>968</v>
      </c>
    </row>
    <row r="47" spans="1:45" s="157" customFormat="1" ht="47.25" x14ac:dyDescent="0.25">
      <c r="A47" s="265" t="s">
        <v>1017</v>
      </c>
      <c r="B47" s="266" t="s">
        <v>1018</v>
      </c>
      <c r="C47" s="267" t="s">
        <v>1019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67" t="s">
        <v>968</v>
      </c>
      <c r="L47" s="267" t="s">
        <v>968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7" t="s">
        <v>968</v>
      </c>
      <c r="Y47" s="267" t="s">
        <v>968</v>
      </c>
      <c r="Z47" s="267" t="s">
        <v>968</v>
      </c>
      <c r="AA47" s="267" t="s">
        <v>968</v>
      </c>
      <c r="AB47" s="267" t="s">
        <v>968</v>
      </c>
      <c r="AC47" s="267" t="s">
        <v>968</v>
      </c>
      <c r="AD47" s="267" t="s">
        <v>968</v>
      </c>
      <c r="AE47" s="267" t="s">
        <v>968</v>
      </c>
      <c r="AF47" s="267" t="s">
        <v>968</v>
      </c>
      <c r="AG47" s="267" t="s">
        <v>968</v>
      </c>
      <c r="AH47" s="267">
        <v>41</v>
      </c>
      <c r="AI47" s="267">
        <v>0</v>
      </c>
      <c r="AJ47" s="267" t="s">
        <v>968</v>
      </c>
      <c r="AK47" s="267" t="s">
        <v>968</v>
      </c>
      <c r="AL47" s="267" t="s">
        <v>968</v>
      </c>
      <c r="AM47" s="267" t="s">
        <v>968</v>
      </c>
      <c r="AN47" s="267" t="s">
        <v>968</v>
      </c>
      <c r="AO47" s="267" t="s">
        <v>968</v>
      </c>
      <c r="AP47" s="267" t="s">
        <v>968</v>
      </c>
      <c r="AQ47" s="267" t="s">
        <v>968</v>
      </c>
      <c r="AR47" s="267" t="s">
        <v>968</v>
      </c>
      <c r="AS47" s="267" t="s">
        <v>968</v>
      </c>
    </row>
    <row r="48" spans="1:45" s="157" customFormat="1" ht="47.25" x14ac:dyDescent="0.25">
      <c r="A48" s="265" t="s">
        <v>1020</v>
      </c>
      <c r="B48" s="266" t="s">
        <v>1021</v>
      </c>
      <c r="C48" s="267" t="s">
        <v>1022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67" t="s">
        <v>968</v>
      </c>
      <c r="L48" s="267" t="s">
        <v>968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7" t="s">
        <v>968</v>
      </c>
      <c r="Y48" s="267" t="s">
        <v>968</v>
      </c>
      <c r="Z48" s="267" t="s">
        <v>968</v>
      </c>
      <c r="AA48" s="267" t="s">
        <v>968</v>
      </c>
      <c r="AB48" s="267" t="s">
        <v>968</v>
      </c>
      <c r="AC48" s="267" t="s">
        <v>968</v>
      </c>
      <c r="AD48" s="267" t="s">
        <v>968</v>
      </c>
      <c r="AE48" s="267" t="s">
        <v>968</v>
      </c>
      <c r="AF48" s="267" t="s">
        <v>968</v>
      </c>
      <c r="AG48" s="267" t="s">
        <v>968</v>
      </c>
      <c r="AH48" s="267">
        <v>3395</v>
      </c>
      <c r="AI48" s="267">
        <v>0</v>
      </c>
      <c r="AJ48" s="267" t="s">
        <v>968</v>
      </c>
      <c r="AK48" s="267" t="s">
        <v>968</v>
      </c>
      <c r="AL48" s="267" t="s">
        <v>968</v>
      </c>
      <c r="AM48" s="267" t="s">
        <v>968</v>
      </c>
      <c r="AN48" s="267" t="s">
        <v>968</v>
      </c>
      <c r="AO48" s="267" t="s">
        <v>968</v>
      </c>
      <c r="AP48" s="267" t="s">
        <v>968</v>
      </c>
      <c r="AQ48" s="267" t="s">
        <v>968</v>
      </c>
      <c r="AR48" s="267" t="s">
        <v>968</v>
      </c>
      <c r="AS48" s="267" t="s">
        <v>968</v>
      </c>
    </row>
    <row r="49" spans="1:45" s="157" customFormat="1" ht="31.5" x14ac:dyDescent="0.25">
      <c r="A49" s="265" t="s">
        <v>1023</v>
      </c>
      <c r="B49" s="269" t="s">
        <v>1024</v>
      </c>
      <c r="C49" s="267" t="s">
        <v>1025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67" t="s">
        <v>968</v>
      </c>
      <c r="L49" s="267" t="s">
        <v>968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7" t="s">
        <v>968</v>
      </c>
      <c r="Y49" s="267" t="s">
        <v>968</v>
      </c>
      <c r="Z49" s="267" t="s">
        <v>968</v>
      </c>
      <c r="AA49" s="267" t="s">
        <v>968</v>
      </c>
      <c r="AB49" s="267" t="s">
        <v>968</v>
      </c>
      <c r="AC49" s="267" t="s">
        <v>968</v>
      </c>
      <c r="AD49" s="267" t="s">
        <v>968</v>
      </c>
      <c r="AE49" s="267" t="s">
        <v>968</v>
      </c>
      <c r="AF49" s="267" t="s">
        <v>968</v>
      </c>
      <c r="AG49" s="267" t="s">
        <v>968</v>
      </c>
      <c r="AH49" s="267">
        <v>2548</v>
      </c>
      <c r="AI49" s="267">
        <v>0</v>
      </c>
      <c r="AJ49" s="267" t="s">
        <v>968</v>
      </c>
      <c r="AK49" s="267" t="s">
        <v>968</v>
      </c>
      <c r="AL49" s="267" t="s">
        <v>968</v>
      </c>
      <c r="AM49" s="267" t="s">
        <v>968</v>
      </c>
      <c r="AN49" s="267" t="s">
        <v>968</v>
      </c>
      <c r="AO49" s="267" t="s">
        <v>968</v>
      </c>
      <c r="AP49" s="267" t="s">
        <v>968</v>
      </c>
      <c r="AQ49" s="267" t="s">
        <v>968</v>
      </c>
      <c r="AR49" s="267" t="s">
        <v>968</v>
      </c>
      <c r="AS49" s="267" t="s">
        <v>968</v>
      </c>
    </row>
    <row r="50" spans="1:45" s="157" customFormat="1" ht="31.5" x14ac:dyDescent="0.25">
      <c r="A50" s="265" t="s">
        <v>1026</v>
      </c>
      <c r="B50" s="269" t="s">
        <v>1027</v>
      </c>
      <c r="C50" s="267" t="s">
        <v>1028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67" t="s">
        <v>968</v>
      </c>
      <c r="L50" s="267" t="s">
        <v>968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7" t="s">
        <v>968</v>
      </c>
      <c r="Y50" s="267" t="s">
        <v>968</v>
      </c>
      <c r="Z50" s="267" t="s">
        <v>968</v>
      </c>
      <c r="AA50" s="267" t="s">
        <v>968</v>
      </c>
      <c r="AB50" s="267" t="s">
        <v>968</v>
      </c>
      <c r="AC50" s="267" t="s">
        <v>968</v>
      </c>
      <c r="AD50" s="267" t="s">
        <v>968</v>
      </c>
      <c r="AE50" s="267" t="s">
        <v>968</v>
      </c>
      <c r="AF50" s="267" t="s">
        <v>968</v>
      </c>
      <c r="AG50" s="267" t="s">
        <v>968</v>
      </c>
      <c r="AH50" s="267">
        <v>2438</v>
      </c>
      <c r="AI50" s="267">
        <v>0</v>
      </c>
      <c r="AJ50" s="267" t="s">
        <v>968</v>
      </c>
      <c r="AK50" s="267" t="s">
        <v>968</v>
      </c>
      <c r="AL50" s="267" t="s">
        <v>968</v>
      </c>
      <c r="AM50" s="267" t="s">
        <v>968</v>
      </c>
      <c r="AN50" s="267" t="s">
        <v>968</v>
      </c>
      <c r="AO50" s="267" t="s">
        <v>968</v>
      </c>
      <c r="AP50" s="267" t="s">
        <v>968</v>
      </c>
      <c r="AQ50" s="267" t="s">
        <v>968</v>
      </c>
      <c r="AR50" s="267" t="s">
        <v>968</v>
      </c>
      <c r="AS50" s="267" t="s">
        <v>968</v>
      </c>
    </row>
    <row r="51" spans="1:45" s="157" customFormat="1" ht="47.25" x14ac:dyDescent="0.25">
      <c r="A51" s="265" t="s">
        <v>1029</v>
      </c>
      <c r="B51" s="266" t="s">
        <v>1030</v>
      </c>
      <c r="C51" s="267" t="s">
        <v>1031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67" t="s">
        <v>968</v>
      </c>
      <c r="L51" s="267" t="s">
        <v>968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7" t="s">
        <v>968</v>
      </c>
      <c r="Y51" s="267" t="s">
        <v>968</v>
      </c>
      <c r="Z51" s="267" t="s">
        <v>968</v>
      </c>
      <c r="AA51" s="267" t="s">
        <v>968</v>
      </c>
      <c r="AB51" s="267" t="s">
        <v>968</v>
      </c>
      <c r="AC51" s="267" t="s">
        <v>968</v>
      </c>
      <c r="AD51" s="267" t="s">
        <v>968</v>
      </c>
      <c r="AE51" s="267" t="s">
        <v>968</v>
      </c>
      <c r="AF51" s="267" t="s">
        <v>968</v>
      </c>
      <c r="AG51" s="267" t="s">
        <v>968</v>
      </c>
      <c r="AH51" s="267">
        <v>110</v>
      </c>
      <c r="AI51" s="267">
        <v>0</v>
      </c>
      <c r="AJ51" s="267" t="s">
        <v>968</v>
      </c>
      <c r="AK51" s="267" t="s">
        <v>968</v>
      </c>
      <c r="AL51" s="267" t="s">
        <v>968</v>
      </c>
      <c r="AM51" s="267" t="s">
        <v>968</v>
      </c>
      <c r="AN51" s="267" t="s">
        <v>968</v>
      </c>
      <c r="AO51" s="267" t="s">
        <v>968</v>
      </c>
      <c r="AP51" s="267" t="s">
        <v>968</v>
      </c>
      <c r="AQ51" s="267" t="s">
        <v>968</v>
      </c>
      <c r="AR51" s="267" t="s">
        <v>968</v>
      </c>
      <c r="AS51" s="267" t="s">
        <v>968</v>
      </c>
    </row>
    <row r="52" spans="1:45" s="157" customFormat="1" ht="31.5" x14ac:dyDescent="0.25">
      <c r="A52" s="265" t="s">
        <v>1032</v>
      </c>
      <c r="B52" s="269" t="s">
        <v>1024</v>
      </c>
      <c r="C52" s="267" t="s">
        <v>1033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67" t="s">
        <v>968</v>
      </c>
      <c r="L52" s="267" t="s">
        <v>968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7" t="s">
        <v>968</v>
      </c>
      <c r="Y52" s="267" t="s">
        <v>968</v>
      </c>
      <c r="Z52" s="267" t="s">
        <v>968</v>
      </c>
      <c r="AA52" s="267" t="s">
        <v>968</v>
      </c>
      <c r="AB52" s="267" t="s">
        <v>968</v>
      </c>
      <c r="AC52" s="267" t="s">
        <v>968</v>
      </c>
      <c r="AD52" s="267" t="s">
        <v>968</v>
      </c>
      <c r="AE52" s="267" t="s">
        <v>968</v>
      </c>
      <c r="AF52" s="267" t="s">
        <v>968</v>
      </c>
      <c r="AG52" s="267" t="s">
        <v>968</v>
      </c>
      <c r="AH52" s="267">
        <v>847</v>
      </c>
      <c r="AI52" s="267">
        <v>0</v>
      </c>
      <c r="AJ52" s="267" t="s">
        <v>968</v>
      </c>
      <c r="AK52" s="267" t="s">
        <v>968</v>
      </c>
      <c r="AL52" s="267" t="s">
        <v>968</v>
      </c>
      <c r="AM52" s="267" t="s">
        <v>968</v>
      </c>
      <c r="AN52" s="267" t="s">
        <v>968</v>
      </c>
      <c r="AO52" s="267" t="s">
        <v>968</v>
      </c>
      <c r="AP52" s="267" t="s">
        <v>968</v>
      </c>
      <c r="AQ52" s="267" t="s">
        <v>968</v>
      </c>
      <c r="AR52" s="267" t="s">
        <v>968</v>
      </c>
      <c r="AS52" s="267" t="s">
        <v>968</v>
      </c>
    </row>
    <row r="53" spans="1:45" s="157" customFormat="1" ht="31.5" x14ac:dyDescent="0.25">
      <c r="A53" s="265" t="s">
        <v>1034</v>
      </c>
      <c r="B53" s="269" t="s">
        <v>1027</v>
      </c>
      <c r="C53" s="267" t="s">
        <v>1035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67" t="s">
        <v>968</v>
      </c>
      <c r="L53" s="267" t="s">
        <v>968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7" t="s">
        <v>968</v>
      </c>
      <c r="Y53" s="267" t="s">
        <v>968</v>
      </c>
      <c r="Z53" s="267" t="s">
        <v>968</v>
      </c>
      <c r="AA53" s="267" t="s">
        <v>968</v>
      </c>
      <c r="AB53" s="267" t="s">
        <v>968</v>
      </c>
      <c r="AC53" s="267" t="s">
        <v>968</v>
      </c>
      <c r="AD53" s="267" t="s">
        <v>968</v>
      </c>
      <c r="AE53" s="267" t="s">
        <v>968</v>
      </c>
      <c r="AF53" s="267" t="s">
        <v>968</v>
      </c>
      <c r="AG53" s="267" t="s">
        <v>968</v>
      </c>
      <c r="AH53" s="267">
        <v>847</v>
      </c>
      <c r="AI53" s="267">
        <v>0</v>
      </c>
      <c r="AJ53" s="267" t="s">
        <v>968</v>
      </c>
      <c r="AK53" s="267" t="s">
        <v>968</v>
      </c>
      <c r="AL53" s="267" t="s">
        <v>968</v>
      </c>
      <c r="AM53" s="267" t="s">
        <v>968</v>
      </c>
      <c r="AN53" s="267" t="s">
        <v>968</v>
      </c>
      <c r="AO53" s="267" t="s">
        <v>968</v>
      </c>
      <c r="AP53" s="267" t="s">
        <v>968</v>
      </c>
      <c r="AQ53" s="267" t="s">
        <v>968</v>
      </c>
      <c r="AR53" s="267" t="s">
        <v>968</v>
      </c>
      <c r="AS53" s="267" t="s">
        <v>968</v>
      </c>
    </row>
    <row r="54" spans="1:45" s="157" customFormat="1" ht="47.25" x14ac:dyDescent="0.25">
      <c r="A54" s="265" t="s">
        <v>1036</v>
      </c>
      <c r="B54" s="266" t="s">
        <v>1037</v>
      </c>
      <c r="C54" s="267" t="s">
        <v>1038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67" t="s">
        <v>968</v>
      </c>
      <c r="L54" s="267" t="s">
        <v>968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7" t="s">
        <v>968</v>
      </c>
      <c r="Y54" s="267" t="s">
        <v>968</v>
      </c>
      <c r="Z54" s="267" t="s">
        <v>968</v>
      </c>
      <c r="AA54" s="267" t="s">
        <v>968</v>
      </c>
      <c r="AB54" s="267" t="s">
        <v>968</v>
      </c>
      <c r="AC54" s="267" t="s">
        <v>968</v>
      </c>
      <c r="AD54" s="267" t="s">
        <v>968</v>
      </c>
      <c r="AE54" s="267" t="s">
        <v>968</v>
      </c>
      <c r="AF54" s="267" t="s">
        <v>968</v>
      </c>
      <c r="AG54" s="267" t="s">
        <v>968</v>
      </c>
      <c r="AH54" s="267">
        <v>0</v>
      </c>
      <c r="AI54" s="267">
        <v>0</v>
      </c>
      <c r="AJ54" s="267" t="s">
        <v>968</v>
      </c>
      <c r="AK54" s="267" t="s">
        <v>968</v>
      </c>
      <c r="AL54" s="267" t="s">
        <v>968</v>
      </c>
      <c r="AM54" s="267" t="s">
        <v>968</v>
      </c>
      <c r="AN54" s="267" t="s">
        <v>968</v>
      </c>
      <c r="AO54" s="267" t="s">
        <v>968</v>
      </c>
      <c r="AP54" s="267" t="s">
        <v>968</v>
      </c>
      <c r="AQ54" s="267" t="s">
        <v>968</v>
      </c>
      <c r="AR54" s="267" t="s">
        <v>968</v>
      </c>
      <c r="AS54" s="267" t="s">
        <v>968</v>
      </c>
    </row>
    <row r="55" spans="1:45" s="157" customFormat="1" ht="31.5" x14ac:dyDescent="0.25">
      <c r="A55" s="265" t="s">
        <v>1039</v>
      </c>
      <c r="B55" s="269" t="s">
        <v>1024</v>
      </c>
      <c r="C55" s="267" t="s">
        <v>1040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67" t="s">
        <v>968</v>
      </c>
      <c r="L55" s="267" t="s">
        <v>968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7" t="s">
        <v>968</v>
      </c>
      <c r="Y55" s="267" t="s">
        <v>968</v>
      </c>
      <c r="Z55" s="267" t="s">
        <v>968</v>
      </c>
      <c r="AA55" s="267" t="s">
        <v>968</v>
      </c>
      <c r="AB55" s="267" t="s">
        <v>968</v>
      </c>
      <c r="AC55" s="267" t="s">
        <v>968</v>
      </c>
      <c r="AD55" s="267" t="s">
        <v>968</v>
      </c>
      <c r="AE55" s="267" t="s">
        <v>968</v>
      </c>
      <c r="AF55" s="267" t="s">
        <v>968</v>
      </c>
      <c r="AG55" s="267" t="s">
        <v>968</v>
      </c>
      <c r="AH55" s="267">
        <v>0</v>
      </c>
      <c r="AI55" s="267">
        <v>0</v>
      </c>
      <c r="AJ55" s="267" t="s">
        <v>968</v>
      </c>
      <c r="AK55" s="267" t="s">
        <v>968</v>
      </c>
      <c r="AL55" s="267" t="s">
        <v>968</v>
      </c>
      <c r="AM55" s="267" t="s">
        <v>968</v>
      </c>
      <c r="AN55" s="267" t="s">
        <v>968</v>
      </c>
      <c r="AO55" s="267" t="s">
        <v>968</v>
      </c>
      <c r="AP55" s="267" t="s">
        <v>968</v>
      </c>
      <c r="AQ55" s="267" t="s">
        <v>968</v>
      </c>
      <c r="AR55" s="267" t="s">
        <v>968</v>
      </c>
      <c r="AS55" s="267" t="s">
        <v>968</v>
      </c>
    </row>
    <row r="56" spans="1:45" s="157" customFormat="1" ht="31.5" x14ac:dyDescent="0.25">
      <c r="A56" s="265" t="s">
        <v>1041</v>
      </c>
      <c r="B56" s="269" t="s">
        <v>1027</v>
      </c>
      <c r="C56" s="267" t="s">
        <v>1042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67" t="s">
        <v>968</v>
      </c>
      <c r="L56" s="267" t="s">
        <v>968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7" t="s">
        <v>968</v>
      </c>
      <c r="Y56" s="267" t="s">
        <v>968</v>
      </c>
      <c r="Z56" s="267" t="s">
        <v>968</v>
      </c>
      <c r="AA56" s="267" t="s">
        <v>968</v>
      </c>
      <c r="AB56" s="267" t="s">
        <v>968</v>
      </c>
      <c r="AC56" s="267" t="s">
        <v>968</v>
      </c>
      <c r="AD56" s="267" t="s">
        <v>968</v>
      </c>
      <c r="AE56" s="267" t="s">
        <v>968</v>
      </c>
      <c r="AF56" s="267" t="s">
        <v>968</v>
      </c>
      <c r="AG56" s="267" t="s">
        <v>968</v>
      </c>
      <c r="AH56" s="267">
        <v>0</v>
      </c>
      <c r="AI56" s="267">
        <v>0</v>
      </c>
      <c r="AJ56" s="267" t="s">
        <v>968</v>
      </c>
      <c r="AK56" s="267" t="s">
        <v>968</v>
      </c>
      <c r="AL56" s="267" t="s">
        <v>968</v>
      </c>
      <c r="AM56" s="267" t="s">
        <v>968</v>
      </c>
      <c r="AN56" s="267" t="s">
        <v>968</v>
      </c>
      <c r="AO56" s="267" t="s">
        <v>968</v>
      </c>
      <c r="AP56" s="267" t="s">
        <v>968</v>
      </c>
      <c r="AQ56" s="267" t="s">
        <v>968</v>
      </c>
      <c r="AR56" s="267" t="s">
        <v>968</v>
      </c>
      <c r="AS56" s="267" t="s">
        <v>968</v>
      </c>
    </row>
    <row r="57" spans="1:45" s="157" customFormat="1" ht="47.25" x14ac:dyDescent="0.25">
      <c r="A57" s="265" t="s">
        <v>1043</v>
      </c>
      <c r="B57" s="266" t="s">
        <v>1044</v>
      </c>
      <c r="C57" s="267" t="s">
        <v>1045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67" t="s">
        <v>968</v>
      </c>
      <c r="L57" s="267" t="s">
        <v>968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7" t="s">
        <v>968</v>
      </c>
      <c r="Y57" s="267" t="s">
        <v>968</v>
      </c>
      <c r="Z57" s="267" t="s">
        <v>968</v>
      </c>
      <c r="AA57" s="267" t="s">
        <v>968</v>
      </c>
      <c r="AB57" s="267" t="s">
        <v>968</v>
      </c>
      <c r="AC57" s="267" t="s">
        <v>968</v>
      </c>
      <c r="AD57" s="267" t="s">
        <v>968</v>
      </c>
      <c r="AE57" s="267" t="s">
        <v>968</v>
      </c>
      <c r="AF57" s="267" t="s">
        <v>968</v>
      </c>
      <c r="AG57" s="267" t="s">
        <v>968</v>
      </c>
      <c r="AH57" s="267">
        <v>0</v>
      </c>
      <c r="AI57" s="267">
        <v>0</v>
      </c>
      <c r="AJ57" s="267" t="s">
        <v>968</v>
      </c>
      <c r="AK57" s="267" t="s">
        <v>968</v>
      </c>
      <c r="AL57" s="267" t="s">
        <v>968</v>
      </c>
      <c r="AM57" s="267" t="s">
        <v>968</v>
      </c>
      <c r="AN57" s="267" t="s">
        <v>968</v>
      </c>
      <c r="AO57" s="267" t="s">
        <v>968</v>
      </c>
      <c r="AP57" s="267" t="s">
        <v>968</v>
      </c>
      <c r="AQ57" s="267" t="s">
        <v>968</v>
      </c>
      <c r="AR57" s="267" t="s">
        <v>968</v>
      </c>
      <c r="AS57" s="267" t="s">
        <v>968</v>
      </c>
    </row>
    <row r="58" spans="1:45" s="157" customFormat="1" ht="31.5" x14ac:dyDescent="0.25">
      <c r="A58" s="265" t="s">
        <v>1046</v>
      </c>
      <c r="B58" s="269" t="s">
        <v>1024</v>
      </c>
      <c r="C58" s="267" t="s">
        <v>1047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67" t="s">
        <v>968</v>
      </c>
      <c r="L58" s="267" t="s">
        <v>968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7" t="s">
        <v>968</v>
      </c>
      <c r="Y58" s="267" t="s">
        <v>968</v>
      </c>
      <c r="Z58" s="267" t="s">
        <v>968</v>
      </c>
      <c r="AA58" s="267" t="s">
        <v>968</v>
      </c>
      <c r="AB58" s="267" t="s">
        <v>968</v>
      </c>
      <c r="AC58" s="267" t="s">
        <v>968</v>
      </c>
      <c r="AD58" s="267" t="s">
        <v>968</v>
      </c>
      <c r="AE58" s="267" t="s">
        <v>968</v>
      </c>
      <c r="AF58" s="267" t="s">
        <v>968</v>
      </c>
      <c r="AG58" s="267" t="s">
        <v>968</v>
      </c>
      <c r="AH58" s="267">
        <v>0</v>
      </c>
      <c r="AI58" s="267">
        <v>0</v>
      </c>
      <c r="AJ58" s="267" t="s">
        <v>968</v>
      </c>
      <c r="AK58" s="267" t="s">
        <v>968</v>
      </c>
      <c r="AL58" s="267" t="s">
        <v>968</v>
      </c>
      <c r="AM58" s="267" t="s">
        <v>968</v>
      </c>
      <c r="AN58" s="267" t="s">
        <v>968</v>
      </c>
      <c r="AO58" s="267" t="s">
        <v>968</v>
      </c>
      <c r="AP58" s="267" t="s">
        <v>968</v>
      </c>
      <c r="AQ58" s="267" t="s">
        <v>968</v>
      </c>
      <c r="AR58" s="267" t="s">
        <v>968</v>
      </c>
      <c r="AS58" s="267" t="s">
        <v>968</v>
      </c>
    </row>
    <row r="59" spans="1:45" s="157" customFormat="1" ht="31.5" x14ac:dyDescent="0.25">
      <c r="A59" s="265" t="s">
        <v>1048</v>
      </c>
      <c r="B59" s="269" t="s">
        <v>1027</v>
      </c>
      <c r="C59" s="267" t="s">
        <v>1049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67" t="s">
        <v>968</v>
      </c>
      <c r="L59" s="267" t="s">
        <v>968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7" t="s">
        <v>968</v>
      </c>
      <c r="Y59" s="267" t="s">
        <v>968</v>
      </c>
      <c r="Z59" s="267" t="s">
        <v>968</v>
      </c>
      <c r="AA59" s="267" t="s">
        <v>968</v>
      </c>
      <c r="AB59" s="267" t="s">
        <v>968</v>
      </c>
      <c r="AC59" s="267" t="s">
        <v>968</v>
      </c>
      <c r="AD59" s="267" t="s">
        <v>968</v>
      </c>
      <c r="AE59" s="267" t="s">
        <v>968</v>
      </c>
      <c r="AF59" s="267" t="s">
        <v>968</v>
      </c>
      <c r="AG59" s="267" t="s">
        <v>968</v>
      </c>
      <c r="AH59" s="267">
        <v>0</v>
      </c>
      <c r="AI59" s="267">
        <v>0</v>
      </c>
      <c r="AJ59" s="267" t="s">
        <v>968</v>
      </c>
      <c r="AK59" s="267" t="s">
        <v>968</v>
      </c>
      <c r="AL59" s="267" t="s">
        <v>968</v>
      </c>
      <c r="AM59" s="267" t="s">
        <v>968</v>
      </c>
      <c r="AN59" s="267" t="s">
        <v>968</v>
      </c>
      <c r="AO59" s="267" t="s">
        <v>968</v>
      </c>
      <c r="AP59" s="267" t="s">
        <v>968</v>
      </c>
      <c r="AQ59" s="267" t="s">
        <v>968</v>
      </c>
      <c r="AR59" s="267" t="s">
        <v>968</v>
      </c>
      <c r="AS59" s="267" t="s">
        <v>968</v>
      </c>
    </row>
    <row r="60" spans="1:45" s="157" customFormat="1" ht="47.25" x14ac:dyDescent="0.25">
      <c r="A60" s="265" t="s">
        <v>1050</v>
      </c>
      <c r="B60" s="266" t="s">
        <v>1051</v>
      </c>
      <c r="C60" s="267" t="s">
        <v>1052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67" t="s">
        <v>968</v>
      </c>
      <c r="L60" s="267" t="s">
        <v>968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7" t="s">
        <v>968</v>
      </c>
      <c r="Y60" s="267" t="s">
        <v>968</v>
      </c>
      <c r="Z60" s="267" t="s">
        <v>968</v>
      </c>
      <c r="AA60" s="267" t="s">
        <v>968</v>
      </c>
      <c r="AB60" s="267" t="s">
        <v>968</v>
      </c>
      <c r="AC60" s="267" t="s">
        <v>968</v>
      </c>
      <c r="AD60" s="267" t="s">
        <v>968</v>
      </c>
      <c r="AE60" s="267" t="s">
        <v>968</v>
      </c>
      <c r="AF60" s="267" t="s">
        <v>968</v>
      </c>
      <c r="AG60" s="267" t="s">
        <v>968</v>
      </c>
      <c r="AH60" s="267">
        <v>0</v>
      </c>
      <c r="AI60" s="267">
        <v>0</v>
      </c>
      <c r="AJ60" s="267" t="s">
        <v>968</v>
      </c>
      <c r="AK60" s="267" t="s">
        <v>968</v>
      </c>
      <c r="AL60" s="267" t="s">
        <v>968</v>
      </c>
      <c r="AM60" s="267" t="s">
        <v>968</v>
      </c>
      <c r="AN60" s="267" t="s">
        <v>968</v>
      </c>
      <c r="AO60" s="267" t="s">
        <v>968</v>
      </c>
      <c r="AP60" s="267" t="s">
        <v>968</v>
      </c>
      <c r="AQ60" s="267" t="s">
        <v>968</v>
      </c>
      <c r="AR60" s="267" t="s">
        <v>968</v>
      </c>
      <c r="AS60" s="267" t="s">
        <v>968</v>
      </c>
    </row>
    <row r="61" spans="1:45" s="157" customFormat="1" ht="31.5" x14ac:dyDescent="0.25">
      <c r="A61" s="265" t="s">
        <v>1053</v>
      </c>
      <c r="B61" s="269" t="s">
        <v>1024</v>
      </c>
      <c r="C61" s="267" t="s">
        <v>1054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67" t="s">
        <v>968</v>
      </c>
      <c r="L61" s="267" t="s">
        <v>968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7" t="s">
        <v>968</v>
      </c>
      <c r="Y61" s="267" t="s">
        <v>968</v>
      </c>
      <c r="Z61" s="267" t="s">
        <v>968</v>
      </c>
      <c r="AA61" s="267" t="s">
        <v>968</v>
      </c>
      <c r="AB61" s="267" t="s">
        <v>968</v>
      </c>
      <c r="AC61" s="267" t="s">
        <v>968</v>
      </c>
      <c r="AD61" s="267" t="s">
        <v>968</v>
      </c>
      <c r="AE61" s="267" t="s">
        <v>968</v>
      </c>
      <c r="AF61" s="267" t="s">
        <v>968</v>
      </c>
      <c r="AG61" s="267" t="s">
        <v>968</v>
      </c>
      <c r="AH61" s="267">
        <v>0</v>
      </c>
      <c r="AI61" s="267">
        <v>0</v>
      </c>
      <c r="AJ61" s="267" t="s">
        <v>968</v>
      </c>
      <c r="AK61" s="267" t="s">
        <v>968</v>
      </c>
      <c r="AL61" s="267" t="s">
        <v>968</v>
      </c>
      <c r="AM61" s="267" t="s">
        <v>968</v>
      </c>
      <c r="AN61" s="267" t="s">
        <v>968</v>
      </c>
      <c r="AO61" s="267" t="s">
        <v>968</v>
      </c>
      <c r="AP61" s="267" t="s">
        <v>968</v>
      </c>
      <c r="AQ61" s="267" t="s">
        <v>968</v>
      </c>
      <c r="AR61" s="267" t="s">
        <v>968</v>
      </c>
      <c r="AS61" s="267" t="s">
        <v>968</v>
      </c>
    </row>
    <row r="62" spans="1:45" s="157" customFormat="1" ht="31.5" x14ac:dyDescent="0.25">
      <c r="A62" s="265" t="s">
        <v>1055</v>
      </c>
      <c r="B62" s="269" t="s">
        <v>1027</v>
      </c>
      <c r="C62" s="267" t="s">
        <v>1056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67" t="s">
        <v>968</v>
      </c>
      <c r="L62" s="267" t="s">
        <v>968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7" t="s">
        <v>968</v>
      </c>
      <c r="Y62" s="267" t="s">
        <v>968</v>
      </c>
      <c r="Z62" s="267" t="s">
        <v>968</v>
      </c>
      <c r="AA62" s="267" t="s">
        <v>968</v>
      </c>
      <c r="AB62" s="267" t="s">
        <v>968</v>
      </c>
      <c r="AC62" s="267" t="s">
        <v>968</v>
      </c>
      <c r="AD62" s="267" t="s">
        <v>968</v>
      </c>
      <c r="AE62" s="267" t="s">
        <v>968</v>
      </c>
      <c r="AF62" s="267" t="s">
        <v>968</v>
      </c>
      <c r="AG62" s="267" t="s">
        <v>968</v>
      </c>
      <c r="AH62" s="267">
        <v>0</v>
      </c>
      <c r="AI62" s="267">
        <v>0</v>
      </c>
      <c r="AJ62" s="267" t="s">
        <v>968</v>
      </c>
      <c r="AK62" s="267" t="s">
        <v>968</v>
      </c>
      <c r="AL62" s="267" t="s">
        <v>968</v>
      </c>
      <c r="AM62" s="267" t="s">
        <v>968</v>
      </c>
      <c r="AN62" s="267" t="s">
        <v>968</v>
      </c>
      <c r="AO62" s="267" t="s">
        <v>968</v>
      </c>
      <c r="AP62" s="267" t="s">
        <v>968</v>
      </c>
      <c r="AQ62" s="267" t="s">
        <v>968</v>
      </c>
      <c r="AR62" s="267" t="s">
        <v>968</v>
      </c>
      <c r="AS62" s="267" t="s">
        <v>968</v>
      </c>
    </row>
    <row r="63" spans="1:45" s="157" customFormat="1" ht="47.25" x14ac:dyDescent="0.25">
      <c r="A63" s="265" t="s">
        <v>1057</v>
      </c>
      <c r="B63" s="266" t="s">
        <v>1058</v>
      </c>
      <c r="C63" s="267" t="s">
        <v>1059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67" t="s">
        <v>968</v>
      </c>
      <c r="L63" s="267" t="s">
        <v>968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7" t="s">
        <v>968</v>
      </c>
      <c r="Y63" s="267" t="s">
        <v>968</v>
      </c>
      <c r="Z63" s="267" t="s">
        <v>968</v>
      </c>
      <c r="AA63" s="267" t="s">
        <v>968</v>
      </c>
      <c r="AB63" s="267" t="s">
        <v>968</v>
      </c>
      <c r="AC63" s="267" t="s">
        <v>968</v>
      </c>
      <c r="AD63" s="267" t="s">
        <v>968</v>
      </c>
      <c r="AE63" s="267" t="s">
        <v>968</v>
      </c>
      <c r="AF63" s="267" t="s">
        <v>968</v>
      </c>
      <c r="AG63" s="267" t="s">
        <v>968</v>
      </c>
      <c r="AH63" s="267">
        <v>0</v>
      </c>
      <c r="AI63" s="267">
        <v>0</v>
      </c>
      <c r="AJ63" s="267" t="s">
        <v>968</v>
      </c>
      <c r="AK63" s="267" t="s">
        <v>968</v>
      </c>
      <c r="AL63" s="267" t="s">
        <v>968</v>
      </c>
      <c r="AM63" s="267" t="s">
        <v>968</v>
      </c>
      <c r="AN63" s="267" t="s">
        <v>968</v>
      </c>
      <c r="AO63" s="267" t="s">
        <v>968</v>
      </c>
      <c r="AP63" s="267" t="s">
        <v>968</v>
      </c>
      <c r="AQ63" s="267" t="s">
        <v>968</v>
      </c>
      <c r="AR63" s="267" t="s">
        <v>968</v>
      </c>
      <c r="AS63" s="267" t="s">
        <v>968</v>
      </c>
    </row>
    <row r="64" spans="1:45" s="157" customFormat="1" ht="31.5" x14ac:dyDescent="0.25">
      <c r="A64" s="265" t="s">
        <v>1060</v>
      </c>
      <c r="B64" s="269" t="s">
        <v>1024</v>
      </c>
      <c r="C64" s="267" t="s">
        <v>1061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67" t="s">
        <v>968</v>
      </c>
      <c r="L64" s="267" t="s">
        <v>968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7" t="s">
        <v>968</v>
      </c>
      <c r="Y64" s="267" t="s">
        <v>968</v>
      </c>
      <c r="Z64" s="267" t="s">
        <v>968</v>
      </c>
      <c r="AA64" s="267" t="s">
        <v>968</v>
      </c>
      <c r="AB64" s="267" t="s">
        <v>968</v>
      </c>
      <c r="AC64" s="267" t="s">
        <v>968</v>
      </c>
      <c r="AD64" s="267" t="s">
        <v>968</v>
      </c>
      <c r="AE64" s="267" t="s">
        <v>968</v>
      </c>
      <c r="AF64" s="267" t="s">
        <v>968</v>
      </c>
      <c r="AG64" s="267" t="s">
        <v>968</v>
      </c>
      <c r="AH64" s="267">
        <v>0</v>
      </c>
      <c r="AI64" s="267">
        <v>0</v>
      </c>
      <c r="AJ64" s="267" t="s">
        <v>968</v>
      </c>
      <c r="AK64" s="267" t="s">
        <v>968</v>
      </c>
      <c r="AL64" s="267" t="s">
        <v>968</v>
      </c>
      <c r="AM64" s="267" t="s">
        <v>968</v>
      </c>
      <c r="AN64" s="267" t="s">
        <v>968</v>
      </c>
      <c r="AO64" s="267" t="s">
        <v>968</v>
      </c>
      <c r="AP64" s="267" t="s">
        <v>968</v>
      </c>
      <c r="AQ64" s="267" t="s">
        <v>968</v>
      </c>
      <c r="AR64" s="267" t="s">
        <v>968</v>
      </c>
      <c r="AS64" s="267" t="s">
        <v>968</v>
      </c>
    </row>
    <row r="65" spans="1:45" s="157" customFormat="1" ht="31.5" x14ac:dyDescent="0.25">
      <c r="A65" s="265" t="s">
        <v>1062</v>
      </c>
      <c r="B65" s="269" t="s">
        <v>1027</v>
      </c>
      <c r="C65" s="267" t="s">
        <v>1063</v>
      </c>
      <c r="D65" s="267" t="s">
        <v>968</v>
      </c>
      <c r="E65" s="267" t="s">
        <v>968</v>
      </c>
      <c r="F65" s="267" t="s">
        <v>968</v>
      </c>
      <c r="G65" s="267" t="s">
        <v>968</v>
      </c>
      <c r="H65" s="267" t="s">
        <v>968</v>
      </c>
      <c r="I65" s="267" t="s">
        <v>968</v>
      </c>
      <c r="J65" s="267" t="s">
        <v>968</v>
      </c>
      <c r="K65" s="267" t="s">
        <v>968</v>
      </c>
      <c r="L65" s="267" t="s">
        <v>968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7" t="s">
        <v>968</v>
      </c>
      <c r="Y65" s="267" t="s">
        <v>968</v>
      </c>
      <c r="Z65" s="267" t="s">
        <v>968</v>
      </c>
      <c r="AA65" s="267" t="s">
        <v>968</v>
      </c>
      <c r="AB65" s="267" t="s">
        <v>968</v>
      </c>
      <c r="AC65" s="267" t="s">
        <v>968</v>
      </c>
      <c r="AD65" s="267" t="s">
        <v>968</v>
      </c>
      <c r="AE65" s="267" t="s">
        <v>968</v>
      </c>
      <c r="AF65" s="267" t="s">
        <v>968</v>
      </c>
      <c r="AG65" s="267" t="s">
        <v>968</v>
      </c>
      <c r="AH65" s="267">
        <v>0</v>
      </c>
      <c r="AI65" s="267">
        <v>0</v>
      </c>
      <c r="AJ65" s="267" t="s">
        <v>968</v>
      </c>
      <c r="AK65" s="267" t="s">
        <v>968</v>
      </c>
      <c r="AL65" s="267" t="s">
        <v>968</v>
      </c>
      <c r="AM65" s="267" t="s">
        <v>968</v>
      </c>
      <c r="AN65" s="267" t="s">
        <v>968</v>
      </c>
      <c r="AO65" s="267" t="s">
        <v>968</v>
      </c>
      <c r="AP65" s="267" t="s">
        <v>968</v>
      </c>
      <c r="AQ65" s="267" t="s">
        <v>968</v>
      </c>
      <c r="AR65" s="267" t="s">
        <v>968</v>
      </c>
      <c r="AS65" s="267" t="s">
        <v>968</v>
      </c>
    </row>
    <row r="66" spans="1:45" ht="31.5" x14ac:dyDescent="0.25">
      <c r="A66" s="265" t="s">
        <v>1064</v>
      </c>
      <c r="B66" s="270" t="s">
        <v>1065</v>
      </c>
      <c r="C66" s="267" t="s">
        <v>1066</v>
      </c>
      <c r="D66" s="267" t="s">
        <v>968</v>
      </c>
      <c r="E66" s="267" t="s">
        <v>968</v>
      </c>
      <c r="F66" s="267" t="s">
        <v>968</v>
      </c>
      <c r="G66" s="267" t="s">
        <v>968</v>
      </c>
      <c r="H66" s="267" t="s">
        <v>968</v>
      </c>
      <c r="I66" s="267" t="s">
        <v>968</v>
      </c>
      <c r="J66" s="267" t="s">
        <v>968</v>
      </c>
      <c r="K66" s="267" t="s">
        <v>968</v>
      </c>
      <c r="L66" s="267" t="s">
        <v>968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267" t="s">
        <v>968</v>
      </c>
      <c r="Y66" s="267" t="s">
        <v>968</v>
      </c>
      <c r="Z66" s="267" t="s">
        <v>968</v>
      </c>
      <c r="AA66" s="267" t="s">
        <v>968</v>
      </c>
      <c r="AB66" s="267" t="s">
        <v>968</v>
      </c>
      <c r="AC66" s="267" t="s">
        <v>968</v>
      </c>
      <c r="AD66" s="267" t="s">
        <v>968</v>
      </c>
      <c r="AE66" s="267" t="s">
        <v>968</v>
      </c>
      <c r="AF66" s="267" t="s">
        <v>968</v>
      </c>
      <c r="AG66" s="267" t="s">
        <v>968</v>
      </c>
      <c r="AH66" s="267" t="s">
        <v>968</v>
      </c>
      <c r="AI66" s="267" t="s">
        <v>968</v>
      </c>
      <c r="AJ66" s="267">
        <v>0</v>
      </c>
      <c r="AK66" s="267">
        <v>0</v>
      </c>
      <c r="AL66" s="267" t="s">
        <v>968</v>
      </c>
      <c r="AM66" s="267" t="s">
        <v>968</v>
      </c>
      <c r="AN66" s="267" t="s">
        <v>968</v>
      </c>
      <c r="AO66" s="267" t="s">
        <v>968</v>
      </c>
      <c r="AP66" s="267" t="s">
        <v>968</v>
      </c>
      <c r="AQ66" s="267" t="s">
        <v>968</v>
      </c>
      <c r="AR66" s="267" t="s">
        <v>968</v>
      </c>
      <c r="AS66" s="267" t="s">
        <v>968</v>
      </c>
    </row>
    <row r="70" spans="1:45" ht="18.75" x14ac:dyDescent="0.3">
      <c r="B70" s="344" t="s">
        <v>1084</v>
      </c>
    </row>
    <row r="71" spans="1:45" ht="18.75" x14ac:dyDescent="0.3">
      <c r="B71" s="344" t="s">
        <v>1087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55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view="pageBreakPreview" topLeftCell="A37" zoomScale="80" zoomScaleNormal="70" zoomScaleSheetLayoutView="80" workbookViewId="0">
      <selection activeCell="A6" sqref="A6"/>
    </sheetView>
  </sheetViews>
  <sheetFormatPr defaultColWidth="9" defaultRowHeight="15.75" x14ac:dyDescent="0.25"/>
  <cols>
    <col min="1" max="1" width="10" style="17" customWidth="1"/>
    <col min="2" max="2" width="38.375" style="17" customWidth="1"/>
    <col min="3" max="3" width="17" style="17" customWidth="1"/>
    <col min="4" max="4" width="21.75" style="17" customWidth="1"/>
    <col min="5" max="5" width="29.375" style="17" customWidth="1"/>
    <col min="6" max="6" width="17.75" style="17" customWidth="1"/>
    <col min="7" max="7" width="18.375" style="17" customWidth="1"/>
    <col min="8" max="8" width="16.375" style="17" customWidth="1"/>
    <col min="9" max="9" width="18.75" style="17" customWidth="1"/>
    <col min="10" max="10" width="17" style="17" customWidth="1"/>
    <col min="11" max="11" width="19.5" style="17" customWidth="1"/>
    <col min="12" max="12" width="16.25" style="17" customWidth="1"/>
    <col min="13" max="13" width="19.875" style="17" customWidth="1"/>
    <col min="14" max="15" width="8.25" style="17" customWidth="1"/>
    <col min="16" max="16" width="9.5" style="17" customWidth="1"/>
    <col min="17" max="17" width="10.125" style="17" customWidth="1"/>
    <col min="18" max="23" width="8.25" style="17" customWidth="1"/>
    <col min="24" max="24" width="12.75" style="17" customWidth="1"/>
    <col min="25" max="16384" width="9" style="17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4" t="s">
        <v>932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2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2" t="s">
        <v>939</v>
      </c>
    </row>
    <row r="4" spans="1:19" s="23" customFormat="1" ht="59.25" customHeight="1" x14ac:dyDescent="0.25">
      <c r="B4" s="410" t="s">
        <v>931</v>
      </c>
      <c r="C4" s="410"/>
      <c r="D4" s="410"/>
      <c r="E4" s="410"/>
      <c r="F4" s="410"/>
      <c r="G4" s="410"/>
      <c r="H4" s="410"/>
      <c r="I4" s="410"/>
      <c r="J4" s="410"/>
      <c r="K4" s="203"/>
      <c r="L4" s="203"/>
      <c r="M4" s="203"/>
      <c r="N4" s="196"/>
      <c r="O4" s="196"/>
      <c r="P4" s="196"/>
      <c r="Q4" s="196"/>
      <c r="R4" s="196"/>
    </row>
    <row r="5" spans="1:19" s="9" customFormat="1" ht="18.75" customHeight="1" x14ac:dyDescent="0.3">
      <c r="A5" s="383" t="s">
        <v>1126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174"/>
      <c r="O5" s="174"/>
      <c r="P5" s="174"/>
      <c r="Q5" s="174"/>
      <c r="R5" s="174"/>
      <c r="S5" s="174"/>
    </row>
    <row r="6" spans="1:19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9" s="9" customFormat="1" ht="18.75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174"/>
      <c r="O7" s="174"/>
      <c r="P7" s="174"/>
      <c r="Q7" s="174"/>
      <c r="R7" s="174"/>
    </row>
    <row r="8" spans="1:19" s="6" customFormat="1" ht="15.75" customHeight="1" x14ac:dyDescent="0.25">
      <c r="A8" s="430" t="s">
        <v>81</v>
      </c>
      <c r="B8" s="430"/>
      <c r="C8" s="430"/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25"/>
      <c r="O8" s="25"/>
      <c r="P8" s="25"/>
      <c r="Q8" s="25"/>
      <c r="R8" s="25"/>
    </row>
    <row r="9" spans="1:19" s="6" customFormat="1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</row>
    <row r="10" spans="1:19" s="6" customFormat="1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186"/>
      <c r="O10" s="186"/>
      <c r="P10" s="186"/>
      <c r="Q10" s="186"/>
      <c r="R10" s="186"/>
    </row>
    <row r="11" spans="1:19" s="6" customFormat="1" ht="18.75" x14ac:dyDescent="0.3">
      <c r="R11" s="32"/>
    </row>
    <row r="12" spans="1:19" s="6" customFormat="1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20"/>
      <c r="O12" s="187"/>
      <c r="P12" s="187"/>
      <c r="Q12" s="187"/>
      <c r="R12" s="187"/>
    </row>
    <row r="13" spans="1:19" s="6" customFormat="1" x14ac:dyDescent="0.25">
      <c r="A13" s="372" t="s">
        <v>181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25"/>
      <c r="O13" s="25"/>
      <c r="P13" s="25"/>
      <c r="Q13" s="25"/>
      <c r="R13" s="25"/>
    </row>
    <row r="14" spans="1:19" s="18" customFormat="1" x14ac:dyDescent="0.2">
      <c r="A14" s="444"/>
      <c r="B14" s="444"/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</row>
    <row r="15" spans="1:19" s="40" customFormat="1" ht="79.5" customHeight="1" x14ac:dyDescent="0.2">
      <c r="A15" s="508" t="s">
        <v>72</v>
      </c>
      <c r="B15" s="508" t="s">
        <v>19</v>
      </c>
      <c r="C15" s="508" t="s">
        <v>5</v>
      </c>
      <c r="D15" s="443" t="s">
        <v>883</v>
      </c>
      <c r="E15" s="443" t="s">
        <v>882</v>
      </c>
      <c r="F15" s="443" t="s">
        <v>25</v>
      </c>
      <c r="G15" s="443"/>
      <c r="H15" s="443" t="s">
        <v>283</v>
      </c>
      <c r="I15" s="443"/>
      <c r="J15" s="443" t="s">
        <v>26</v>
      </c>
      <c r="K15" s="443"/>
      <c r="L15" s="443" t="s">
        <v>948</v>
      </c>
      <c r="M15" s="443"/>
    </row>
    <row r="16" spans="1:19" s="40" customFormat="1" ht="55.5" customHeight="1" x14ac:dyDescent="0.2">
      <c r="A16" s="508"/>
      <c r="B16" s="508"/>
      <c r="C16" s="508"/>
      <c r="D16" s="443"/>
      <c r="E16" s="443"/>
      <c r="F16" s="41" t="s">
        <v>1122</v>
      </c>
      <c r="G16" s="41" t="s">
        <v>933</v>
      </c>
      <c r="H16" s="41" t="s">
        <v>1123</v>
      </c>
      <c r="I16" s="41" t="s">
        <v>933</v>
      </c>
      <c r="J16" s="273" t="s">
        <v>1123</v>
      </c>
      <c r="K16" s="41" t="s">
        <v>933</v>
      </c>
      <c r="L16" s="273" t="s">
        <v>1123</v>
      </c>
      <c r="M16" s="41" t="s">
        <v>933</v>
      </c>
    </row>
    <row r="17" spans="1:13" s="19" customFormat="1" ht="16.5" x14ac:dyDescent="0.25">
      <c r="A17" s="206">
        <v>1</v>
      </c>
      <c r="B17" s="206">
        <v>2</v>
      </c>
      <c r="C17" s="206">
        <v>3</v>
      </c>
      <c r="D17" s="206">
        <v>4</v>
      </c>
      <c r="E17" s="206">
        <v>5</v>
      </c>
      <c r="F17" s="206">
        <v>6</v>
      </c>
      <c r="G17" s="206">
        <v>7</v>
      </c>
      <c r="H17" s="206">
        <v>8</v>
      </c>
      <c r="I17" s="206">
        <v>9</v>
      </c>
      <c r="J17" s="206">
        <v>10</v>
      </c>
      <c r="K17" s="206">
        <v>11</v>
      </c>
      <c r="L17" s="206">
        <v>12</v>
      </c>
      <c r="M17" s="206">
        <v>13</v>
      </c>
    </row>
    <row r="18" spans="1:13" s="19" customFormat="1" ht="31.5" x14ac:dyDescent="0.25">
      <c r="A18" s="265"/>
      <c r="B18" s="266" t="s">
        <v>179</v>
      </c>
      <c r="C18" s="267" t="s">
        <v>968</v>
      </c>
      <c r="D18" s="267" t="s">
        <v>968</v>
      </c>
      <c r="E18" s="267" t="s">
        <v>968</v>
      </c>
      <c r="F18" s="267" t="s">
        <v>968</v>
      </c>
      <c r="G18" s="267" t="s">
        <v>968</v>
      </c>
      <c r="H18" s="267" t="s">
        <v>968</v>
      </c>
      <c r="I18" s="267" t="s">
        <v>968</v>
      </c>
      <c r="J18" s="267" t="s">
        <v>968</v>
      </c>
      <c r="K18" s="267" t="s">
        <v>968</v>
      </c>
      <c r="L18" s="267" t="s">
        <v>968</v>
      </c>
      <c r="M18" s="267" t="s">
        <v>968</v>
      </c>
    </row>
    <row r="19" spans="1:13" s="19" customFormat="1" ht="16.5" x14ac:dyDescent="0.25">
      <c r="A19" s="265" t="s">
        <v>969</v>
      </c>
      <c r="B19" s="266" t="s">
        <v>970</v>
      </c>
      <c r="C19" s="267" t="s">
        <v>968</v>
      </c>
      <c r="D19" s="267" t="s">
        <v>968</v>
      </c>
      <c r="E19" s="267" t="s">
        <v>968</v>
      </c>
      <c r="F19" s="267" t="s">
        <v>968</v>
      </c>
      <c r="G19" s="267" t="s">
        <v>968</v>
      </c>
      <c r="H19" s="267" t="s">
        <v>968</v>
      </c>
      <c r="I19" s="267" t="s">
        <v>968</v>
      </c>
      <c r="J19" s="267" t="s">
        <v>968</v>
      </c>
      <c r="K19" s="267" t="s">
        <v>968</v>
      </c>
      <c r="L19" s="267" t="s">
        <v>968</v>
      </c>
      <c r="M19" s="267" t="s">
        <v>968</v>
      </c>
    </row>
    <row r="20" spans="1:13" s="19" customFormat="1" ht="31.5" x14ac:dyDescent="0.25">
      <c r="A20" s="265" t="s">
        <v>971</v>
      </c>
      <c r="B20" s="266" t="s">
        <v>972</v>
      </c>
      <c r="C20" s="267" t="s">
        <v>968</v>
      </c>
      <c r="D20" s="267" t="s">
        <v>968</v>
      </c>
      <c r="E20" s="267" t="s">
        <v>968</v>
      </c>
      <c r="F20" s="267" t="s">
        <v>968</v>
      </c>
      <c r="G20" s="267" t="s">
        <v>968</v>
      </c>
      <c r="H20" s="267" t="s">
        <v>968</v>
      </c>
      <c r="I20" s="267" t="s">
        <v>968</v>
      </c>
      <c r="J20" s="267" t="s">
        <v>968</v>
      </c>
      <c r="K20" s="267" t="s">
        <v>968</v>
      </c>
      <c r="L20" s="267" t="s">
        <v>968</v>
      </c>
      <c r="M20" s="267" t="s">
        <v>968</v>
      </c>
    </row>
    <row r="21" spans="1:13" s="19" customFormat="1" ht="63" x14ac:dyDescent="0.25">
      <c r="A21" s="265" t="s">
        <v>973</v>
      </c>
      <c r="B21" s="266" t="s">
        <v>974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67" t="s">
        <v>968</v>
      </c>
      <c r="L21" s="267" t="s">
        <v>968</v>
      </c>
      <c r="M21" s="267" t="s">
        <v>968</v>
      </c>
    </row>
    <row r="22" spans="1:13" s="19" customFormat="1" ht="31.5" x14ac:dyDescent="0.25">
      <c r="A22" s="265" t="s">
        <v>975</v>
      </c>
      <c r="B22" s="266" t="s">
        <v>976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</row>
    <row r="23" spans="1:13" s="19" customFormat="1" ht="47.25" x14ac:dyDescent="0.25">
      <c r="A23" s="265" t="s">
        <v>977</v>
      </c>
      <c r="B23" s="266" t="s">
        <v>978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</row>
    <row r="24" spans="1:13" s="19" customFormat="1" ht="31.5" x14ac:dyDescent="0.25">
      <c r="A24" s="265" t="s">
        <v>979</v>
      </c>
      <c r="B24" s="268" t="s">
        <v>980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</row>
    <row r="25" spans="1:13" s="19" customFormat="1" ht="16.5" x14ac:dyDescent="0.25">
      <c r="A25" s="265" t="s">
        <v>981</v>
      </c>
      <c r="B25" s="266" t="s">
        <v>982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</row>
    <row r="26" spans="1:13" s="19" customFormat="1" ht="31.5" x14ac:dyDescent="0.25">
      <c r="A26" s="265" t="s">
        <v>185</v>
      </c>
      <c r="B26" s="266" t="s">
        <v>983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</row>
    <row r="27" spans="1:13" s="19" customFormat="1" ht="47.25" x14ac:dyDescent="0.25">
      <c r="A27" s="265" t="s">
        <v>187</v>
      </c>
      <c r="B27" s="266" t="s">
        <v>984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</row>
    <row r="28" spans="1:13" s="19" customFormat="1" ht="47.25" x14ac:dyDescent="0.25">
      <c r="A28" s="265" t="s">
        <v>200</v>
      </c>
      <c r="B28" s="266" t="s">
        <v>985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</row>
    <row r="29" spans="1:13" s="19" customFormat="1" ht="63" x14ac:dyDescent="0.25">
      <c r="A29" s="265" t="s">
        <v>201</v>
      </c>
      <c r="B29" s="266" t="s">
        <v>986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</row>
    <row r="30" spans="1:13" s="19" customFormat="1" ht="94.5" x14ac:dyDescent="0.25">
      <c r="A30" s="265" t="s">
        <v>987</v>
      </c>
      <c r="B30" s="266" t="s">
        <v>988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</row>
    <row r="31" spans="1:13" s="19" customFormat="1" ht="47.25" x14ac:dyDescent="0.25">
      <c r="A31" s="265" t="s">
        <v>203</v>
      </c>
      <c r="B31" s="266" t="s">
        <v>989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</row>
    <row r="32" spans="1:13" s="19" customFormat="1" ht="78.75" x14ac:dyDescent="0.25">
      <c r="A32" s="265" t="s">
        <v>204</v>
      </c>
      <c r="B32" s="266" t="s">
        <v>990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</row>
    <row r="33" spans="1:13" s="19" customFormat="1" ht="47.25" x14ac:dyDescent="0.25">
      <c r="A33" s="265" t="s">
        <v>214</v>
      </c>
      <c r="B33" s="266" t="s">
        <v>992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</row>
    <row r="34" spans="1:13" s="19" customFormat="1" ht="47.25" x14ac:dyDescent="0.25">
      <c r="A34" s="265" t="s">
        <v>215</v>
      </c>
      <c r="B34" s="266" t="s">
        <v>993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</row>
    <row r="35" spans="1:13" s="19" customFormat="1" ht="63" x14ac:dyDescent="0.25">
      <c r="A35" s="265" t="s">
        <v>994</v>
      </c>
      <c r="B35" s="266" t="s">
        <v>995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</row>
    <row r="36" spans="1:13" s="19" customFormat="1" ht="63" x14ac:dyDescent="0.25">
      <c r="A36" s="265" t="s">
        <v>226</v>
      </c>
      <c r="B36" s="266" t="s">
        <v>1000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</row>
    <row r="37" spans="1:13" s="19" customFormat="1" ht="63" x14ac:dyDescent="0.25">
      <c r="A37" s="265" t="s">
        <v>1001</v>
      </c>
      <c r="B37" s="266" t="s">
        <v>1002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</row>
    <row r="38" spans="1:13" s="19" customFormat="1" ht="63" x14ac:dyDescent="0.25">
      <c r="A38" s="265" t="s">
        <v>1003</v>
      </c>
      <c r="B38" s="266" t="s">
        <v>1004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</row>
    <row r="39" spans="1:13" s="19" customFormat="1" ht="47.25" x14ac:dyDescent="0.25">
      <c r="A39" s="265" t="s">
        <v>227</v>
      </c>
      <c r="B39" s="266" t="s">
        <v>1005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</row>
    <row r="40" spans="1:13" s="19" customFormat="1" ht="47.25" x14ac:dyDescent="0.25">
      <c r="A40" s="265" t="s">
        <v>297</v>
      </c>
      <c r="B40" s="266" t="s">
        <v>1006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</row>
    <row r="41" spans="1:13" s="19" customFormat="1" ht="31.5" x14ac:dyDescent="0.25">
      <c r="A41" s="265" t="s">
        <v>299</v>
      </c>
      <c r="B41" s="268" t="s">
        <v>1007</v>
      </c>
      <c r="C41" s="267"/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</row>
    <row r="42" spans="1:13" s="19" customFormat="1" ht="63" x14ac:dyDescent="0.25">
      <c r="A42" s="265" t="s">
        <v>1008</v>
      </c>
      <c r="B42" s="266" t="s">
        <v>1009</v>
      </c>
      <c r="C42" s="267" t="s">
        <v>1010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</row>
    <row r="43" spans="1:13" s="19" customFormat="1" ht="47.25" x14ac:dyDescent="0.25">
      <c r="A43" s="265" t="s">
        <v>1011</v>
      </c>
      <c r="B43" s="266" t="s">
        <v>1012</v>
      </c>
      <c r="C43" s="267" t="s">
        <v>1013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</row>
    <row r="44" spans="1:13" s="19" customFormat="1" ht="47.25" x14ac:dyDescent="0.25">
      <c r="A44" s="265" t="s">
        <v>1014</v>
      </c>
      <c r="B44" s="266" t="s">
        <v>1015</v>
      </c>
      <c r="C44" s="267" t="s">
        <v>1016</v>
      </c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67" t="s">
        <v>968</v>
      </c>
      <c r="L44" s="267" t="s">
        <v>968</v>
      </c>
      <c r="M44" s="267" t="s">
        <v>968</v>
      </c>
    </row>
    <row r="45" spans="1:13" s="19" customFormat="1" ht="47.25" x14ac:dyDescent="0.25">
      <c r="A45" s="265" t="s">
        <v>1017</v>
      </c>
      <c r="B45" s="266" t="s">
        <v>1018</v>
      </c>
      <c r="C45" s="267" t="s">
        <v>1019</v>
      </c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67" t="s">
        <v>968</v>
      </c>
      <c r="L45" s="267" t="s">
        <v>968</v>
      </c>
      <c r="M45" s="267" t="s">
        <v>968</v>
      </c>
    </row>
    <row r="46" spans="1:13" s="19" customFormat="1" ht="47.25" x14ac:dyDescent="0.25">
      <c r="A46" s="265" t="s">
        <v>1020</v>
      </c>
      <c r="B46" s="266" t="s">
        <v>1021</v>
      </c>
      <c r="C46" s="267" t="s">
        <v>1022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67" t="s">
        <v>968</v>
      </c>
      <c r="L46" s="267" t="s">
        <v>968</v>
      </c>
      <c r="M46" s="267" t="s">
        <v>968</v>
      </c>
    </row>
    <row r="47" spans="1:13" s="19" customFormat="1" ht="31.5" x14ac:dyDescent="0.25">
      <c r="A47" s="265" t="s">
        <v>1023</v>
      </c>
      <c r="B47" s="269" t="s">
        <v>1024</v>
      </c>
      <c r="C47" s="267" t="s">
        <v>1025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67" t="s">
        <v>968</v>
      </c>
      <c r="L47" s="267" t="s">
        <v>968</v>
      </c>
      <c r="M47" s="267" t="s">
        <v>968</v>
      </c>
    </row>
    <row r="48" spans="1:13" s="19" customFormat="1" ht="16.5" x14ac:dyDescent="0.25">
      <c r="A48" s="265" t="s">
        <v>1026</v>
      </c>
      <c r="B48" s="269" t="s">
        <v>1027</v>
      </c>
      <c r="C48" s="267" t="s">
        <v>1028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67" t="s">
        <v>968</v>
      </c>
      <c r="L48" s="267" t="s">
        <v>968</v>
      </c>
      <c r="M48" s="267" t="s">
        <v>968</v>
      </c>
    </row>
    <row r="49" spans="1:13" s="19" customFormat="1" ht="47.25" x14ac:dyDescent="0.25">
      <c r="A49" s="265" t="s">
        <v>1029</v>
      </c>
      <c r="B49" s="266" t="s">
        <v>1030</v>
      </c>
      <c r="C49" s="267" t="s">
        <v>1031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67" t="s">
        <v>968</v>
      </c>
      <c r="L49" s="267" t="s">
        <v>968</v>
      </c>
      <c r="M49" s="267" t="s">
        <v>968</v>
      </c>
    </row>
    <row r="50" spans="1:13" s="19" customFormat="1" ht="31.5" x14ac:dyDescent="0.25">
      <c r="A50" s="265" t="s">
        <v>1032</v>
      </c>
      <c r="B50" s="269" t="s">
        <v>1024</v>
      </c>
      <c r="C50" s="267" t="s">
        <v>1033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67" t="s">
        <v>968</v>
      </c>
      <c r="L50" s="267" t="s">
        <v>968</v>
      </c>
      <c r="M50" s="267" t="s">
        <v>968</v>
      </c>
    </row>
    <row r="51" spans="1:13" s="19" customFormat="1" ht="16.5" x14ac:dyDescent="0.25">
      <c r="A51" s="265" t="s">
        <v>1034</v>
      </c>
      <c r="B51" s="269" t="s">
        <v>1027</v>
      </c>
      <c r="C51" s="267" t="s">
        <v>1035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67" t="s">
        <v>968</v>
      </c>
      <c r="L51" s="267" t="s">
        <v>968</v>
      </c>
      <c r="M51" s="267" t="s">
        <v>968</v>
      </c>
    </row>
    <row r="52" spans="1:13" s="19" customFormat="1" ht="47.25" x14ac:dyDescent="0.25">
      <c r="A52" s="265" t="s">
        <v>1036</v>
      </c>
      <c r="B52" s="266" t="s">
        <v>1037</v>
      </c>
      <c r="C52" s="267" t="s">
        <v>1038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67" t="s">
        <v>968</v>
      </c>
      <c r="L52" s="267" t="s">
        <v>968</v>
      </c>
      <c r="M52" s="267" t="s">
        <v>968</v>
      </c>
    </row>
    <row r="53" spans="1:13" s="19" customFormat="1" ht="31.5" x14ac:dyDescent="0.25">
      <c r="A53" s="265" t="s">
        <v>1039</v>
      </c>
      <c r="B53" s="269" t="s">
        <v>1024</v>
      </c>
      <c r="C53" s="267" t="s">
        <v>1040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67" t="s">
        <v>968</v>
      </c>
      <c r="L53" s="267" t="s">
        <v>968</v>
      </c>
      <c r="M53" s="267" t="s">
        <v>968</v>
      </c>
    </row>
    <row r="54" spans="1:13" s="19" customFormat="1" ht="16.5" x14ac:dyDescent="0.25">
      <c r="A54" s="265" t="s">
        <v>1041</v>
      </c>
      <c r="B54" s="269" t="s">
        <v>1027</v>
      </c>
      <c r="C54" s="267" t="s">
        <v>1042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67" t="s">
        <v>968</v>
      </c>
      <c r="L54" s="267" t="s">
        <v>968</v>
      </c>
      <c r="M54" s="267" t="s">
        <v>968</v>
      </c>
    </row>
    <row r="55" spans="1:13" s="19" customFormat="1" ht="47.25" x14ac:dyDescent="0.25">
      <c r="A55" s="265" t="s">
        <v>1043</v>
      </c>
      <c r="B55" s="266" t="s">
        <v>1044</v>
      </c>
      <c r="C55" s="267" t="s">
        <v>1045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67" t="s">
        <v>968</v>
      </c>
      <c r="L55" s="267" t="s">
        <v>968</v>
      </c>
      <c r="M55" s="267" t="s">
        <v>968</v>
      </c>
    </row>
    <row r="56" spans="1:13" s="19" customFormat="1" ht="31.5" x14ac:dyDescent="0.25">
      <c r="A56" s="265" t="s">
        <v>1046</v>
      </c>
      <c r="B56" s="269" t="s">
        <v>1024</v>
      </c>
      <c r="C56" s="267" t="s">
        <v>1047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67" t="s">
        <v>968</v>
      </c>
      <c r="L56" s="267" t="s">
        <v>968</v>
      </c>
      <c r="M56" s="267" t="s">
        <v>968</v>
      </c>
    </row>
    <row r="57" spans="1:13" s="19" customFormat="1" ht="16.5" x14ac:dyDescent="0.25">
      <c r="A57" s="265" t="s">
        <v>1048</v>
      </c>
      <c r="B57" s="269" t="s">
        <v>1027</v>
      </c>
      <c r="C57" s="267" t="s">
        <v>1049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67" t="s">
        <v>968</v>
      </c>
      <c r="L57" s="267" t="s">
        <v>968</v>
      </c>
      <c r="M57" s="267" t="s">
        <v>968</v>
      </c>
    </row>
    <row r="58" spans="1:13" s="19" customFormat="1" ht="47.25" x14ac:dyDescent="0.25">
      <c r="A58" s="265" t="s">
        <v>1050</v>
      </c>
      <c r="B58" s="266" t="s">
        <v>1051</v>
      </c>
      <c r="C58" s="267" t="s">
        <v>1052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67" t="s">
        <v>968</v>
      </c>
      <c r="L58" s="267" t="s">
        <v>968</v>
      </c>
      <c r="M58" s="267" t="s">
        <v>968</v>
      </c>
    </row>
    <row r="59" spans="1:13" s="19" customFormat="1" ht="31.5" x14ac:dyDescent="0.25">
      <c r="A59" s="265" t="s">
        <v>1053</v>
      </c>
      <c r="B59" s="269" t="s">
        <v>1024</v>
      </c>
      <c r="C59" s="267" t="s">
        <v>1054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67" t="s">
        <v>968</v>
      </c>
      <c r="L59" s="267" t="s">
        <v>968</v>
      </c>
      <c r="M59" s="267" t="s">
        <v>968</v>
      </c>
    </row>
    <row r="60" spans="1:13" s="19" customFormat="1" ht="16.5" x14ac:dyDescent="0.25">
      <c r="A60" s="265" t="s">
        <v>1055</v>
      </c>
      <c r="B60" s="269" t="s">
        <v>1027</v>
      </c>
      <c r="C60" s="267" t="s">
        <v>1056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67" t="s">
        <v>968</v>
      </c>
      <c r="L60" s="267" t="s">
        <v>968</v>
      </c>
      <c r="M60" s="267" t="s">
        <v>968</v>
      </c>
    </row>
    <row r="61" spans="1:13" s="19" customFormat="1" ht="47.25" x14ac:dyDescent="0.25">
      <c r="A61" s="265" t="s">
        <v>1057</v>
      </c>
      <c r="B61" s="266" t="s">
        <v>1058</v>
      </c>
      <c r="C61" s="267" t="s">
        <v>1059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67" t="s">
        <v>968</v>
      </c>
      <c r="L61" s="267" t="s">
        <v>968</v>
      </c>
      <c r="M61" s="267" t="s">
        <v>968</v>
      </c>
    </row>
    <row r="62" spans="1:13" s="19" customFormat="1" ht="31.5" x14ac:dyDescent="0.25">
      <c r="A62" s="265" t="s">
        <v>1060</v>
      </c>
      <c r="B62" s="269" t="s">
        <v>1024</v>
      </c>
      <c r="C62" s="267" t="s">
        <v>1061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67" t="s">
        <v>968</v>
      </c>
      <c r="L62" s="267" t="s">
        <v>968</v>
      </c>
      <c r="M62" s="267" t="s">
        <v>968</v>
      </c>
    </row>
    <row r="63" spans="1:13" s="19" customFormat="1" ht="16.5" x14ac:dyDescent="0.25">
      <c r="A63" s="265" t="s">
        <v>1062</v>
      </c>
      <c r="B63" s="269" t="s">
        <v>1027</v>
      </c>
      <c r="C63" s="267" t="s">
        <v>1063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67" t="s">
        <v>968</v>
      </c>
      <c r="L63" s="267" t="s">
        <v>968</v>
      </c>
      <c r="M63" s="267" t="s">
        <v>968</v>
      </c>
    </row>
    <row r="64" spans="1:13" s="19" customFormat="1" ht="31.5" x14ac:dyDescent="0.25">
      <c r="A64" s="265" t="s">
        <v>1064</v>
      </c>
      <c r="B64" s="270" t="s">
        <v>1065</v>
      </c>
      <c r="C64" s="267" t="s">
        <v>1066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67" t="s">
        <v>968</v>
      </c>
      <c r="L64" s="267" t="s">
        <v>968</v>
      </c>
      <c r="M64" s="267" t="s">
        <v>968</v>
      </c>
    </row>
    <row r="65" spans="1:11" ht="49.5" customHeight="1" x14ac:dyDescent="0.25">
      <c r="A65" s="442" t="s">
        <v>936</v>
      </c>
      <c r="B65" s="442"/>
      <c r="C65" s="442"/>
      <c r="D65" s="442"/>
      <c r="E65" s="442"/>
      <c r="F65" s="442"/>
      <c r="G65" s="442"/>
      <c r="H65" s="214"/>
      <c r="I65" s="214"/>
      <c r="J65" s="164"/>
      <c r="K65" s="164"/>
    </row>
    <row r="68" spans="1:11" ht="18.75" x14ac:dyDescent="0.3">
      <c r="B68" s="344" t="s">
        <v>1084</v>
      </c>
    </row>
    <row r="69" spans="1:11" ht="18.75" x14ac:dyDescent="0.3">
      <c r="B69" s="344" t="s">
        <v>1087</v>
      </c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65:G65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4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71"/>
  <sheetViews>
    <sheetView view="pageBreakPreview" topLeftCell="A40" zoomScale="70" zoomScaleSheetLayoutView="70" workbookViewId="0">
      <selection activeCell="K44" sqref="K44:K65"/>
    </sheetView>
  </sheetViews>
  <sheetFormatPr defaultColWidth="9" defaultRowHeight="15.75" x14ac:dyDescent="0.25"/>
  <cols>
    <col min="1" max="1" width="9.875" style="35" customWidth="1"/>
    <col min="2" max="2" width="37.25" style="35" bestFit="1" customWidth="1"/>
    <col min="3" max="3" width="15" style="35" customWidth="1"/>
    <col min="4" max="4" width="21.75" style="35" customWidth="1"/>
    <col min="5" max="5" width="18.125" style="35" customWidth="1"/>
    <col min="6" max="7" width="9.75" style="35" customWidth="1"/>
    <col min="8" max="15" width="10.125" style="35" customWidth="1"/>
    <col min="16" max="17" width="12" style="35" customWidth="1"/>
    <col min="18" max="19" width="8" style="35" customWidth="1"/>
    <col min="20" max="20" width="10.25" style="35" customWidth="1"/>
    <col min="21" max="21" width="8.5" style="35" customWidth="1"/>
    <col min="22" max="22" width="13.25" style="35" customWidth="1"/>
    <col min="23" max="23" width="13" style="35" customWidth="1"/>
    <col min="24" max="24" width="10.25" style="35" customWidth="1"/>
    <col min="25" max="25" width="11.25" style="35" customWidth="1"/>
    <col min="26" max="26" width="11.75" style="35" customWidth="1"/>
    <col min="27" max="27" width="8.75" style="35" customWidth="1"/>
    <col min="28" max="31" width="9" style="35"/>
    <col min="32" max="32" width="16.25" style="35" customWidth="1"/>
    <col min="33" max="67" width="9" style="35"/>
    <col min="68" max="68" width="17.375" style="35" customWidth="1"/>
    <col min="69" max="16384" width="9" style="35"/>
  </cols>
  <sheetData>
    <row r="1" spans="1:34" ht="18.75" x14ac:dyDescent="0.25">
      <c r="U1" s="42" t="s">
        <v>58</v>
      </c>
    </row>
    <row r="2" spans="1:34" ht="18.75" x14ac:dyDescent="0.3">
      <c r="U2" s="43" t="s">
        <v>0</v>
      </c>
    </row>
    <row r="3" spans="1:34" ht="18.75" x14ac:dyDescent="0.3">
      <c r="U3" s="32" t="s">
        <v>939</v>
      </c>
    </row>
    <row r="4" spans="1:34" s="44" customFormat="1" ht="18.75" x14ac:dyDescent="0.3">
      <c r="A4" s="386" t="s">
        <v>280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</row>
    <row r="5" spans="1:34" s="44" customFormat="1" ht="18.75" x14ac:dyDescent="0.3">
      <c r="A5" s="389" t="s">
        <v>1089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</row>
    <row r="6" spans="1:34" s="44" customFormat="1" ht="18.75" x14ac:dyDescent="0.3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</row>
    <row r="7" spans="1:34" s="44" customFormat="1" ht="18" customHeight="1" x14ac:dyDescent="0.3">
      <c r="A7" s="390" t="str">
        <f>'1Ф'!A7:AC7</f>
        <v>Отчет о реализации инвестиционной программы  филиала "Брянскэнергосбыт" ООО "Газпром энергосбыт Брянск"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</row>
    <row r="8" spans="1:34" x14ac:dyDescent="0.25">
      <c r="A8" s="388" t="s">
        <v>941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4" x14ac:dyDescent="0.25">
      <c r="A9" s="161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</row>
    <row r="10" spans="1:34" ht="18.75" x14ac:dyDescent="0.3">
      <c r="A10" s="390" t="str">
        <f>'1Ф'!A10:AC10</f>
        <v>Год раскрытия информации: 2020 год</v>
      </c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</row>
    <row r="11" spans="1:34" ht="18.75" x14ac:dyDescent="0.3">
      <c r="AG11" s="43"/>
    </row>
    <row r="12" spans="1:34" ht="18.75" x14ac:dyDescent="0.3">
      <c r="A12" s="390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90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390"/>
      <c r="Q12" s="390"/>
      <c r="R12" s="390"/>
      <c r="S12" s="390"/>
      <c r="T12" s="390"/>
      <c r="U12" s="390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</row>
    <row r="13" spans="1:34" x14ac:dyDescent="0.25">
      <c r="A13" s="388" t="s">
        <v>942</v>
      </c>
      <c r="B13" s="388"/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  <c r="O13" s="388"/>
      <c r="P13" s="388"/>
      <c r="Q13" s="388"/>
      <c r="R13" s="388"/>
      <c r="S13" s="388"/>
      <c r="T13" s="388"/>
      <c r="U13" s="388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</row>
    <row r="14" spans="1:34" s="46" customFormat="1" ht="18.75" x14ac:dyDescent="0.3">
      <c r="A14" s="387"/>
      <c r="B14" s="387"/>
      <c r="C14" s="387"/>
      <c r="D14" s="387"/>
      <c r="E14" s="387"/>
      <c r="F14" s="387"/>
      <c r="G14" s="387"/>
      <c r="H14" s="387"/>
      <c r="I14" s="387"/>
      <c r="J14" s="387"/>
      <c r="K14" s="387"/>
      <c r="L14" s="387"/>
      <c r="M14" s="387"/>
      <c r="N14" s="387"/>
      <c r="O14" s="387"/>
      <c r="P14" s="387"/>
      <c r="Q14" s="387"/>
      <c r="R14" s="387"/>
      <c r="S14" s="387"/>
      <c r="T14" s="387"/>
      <c r="U14" s="387"/>
      <c r="V14" s="43"/>
    </row>
    <row r="15" spans="1:34" ht="15.75" customHeight="1" x14ac:dyDescent="0.25">
      <c r="A15" s="366" t="s">
        <v>72</v>
      </c>
      <c r="B15" s="366" t="s">
        <v>20</v>
      </c>
      <c r="C15" s="366" t="s">
        <v>5</v>
      </c>
      <c r="D15" s="382" t="s">
        <v>953</v>
      </c>
      <c r="E15" s="382" t="s">
        <v>954</v>
      </c>
      <c r="F15" s="391" t="s">
        <v>1093</v>
      </c>
      <c r="G15" s="392"/>
      <c r="H15" s="382" t="s">
        <v>1094</v>
      </c>
      <c r="I15" s="382"/>
      <c r="J15" s="382" t="s">
        <v>1095</v>
      </c>
      <c r="K15" s="382"/>
      <c r="L15" s="382"/>
      <c r="M15" s="382"/>
      <c r="N15" s="382" t="s">
        <v>1096</v>
      </c>
      <c r="O15" s="382"/>
      <c r="P15" s="391" t="s">
        <v>1097</v>
      </c>
      <c r="Q15" s="395"/>
      <c r="R15" s="395"/>
      <c r="S15" s="392"/>
      <c r="T15" s="382" t="s">
        <v>7</v>
      </c>
      <c r="U15" s="382"/>
      <c r="V15" s="162"/>
    </row>
    <row r="16" spans="1:34" ht="59.25" customHeight="1" x14ac:dyDescent="0.25">
      <c r="A16" s="367"/>
      <c r="B16" s="367"/>
      <c r="C16" s="367"/>
      <c r="D16" s="382"/>
      <c r="E16" s="382"/>
      <c r="F16" s="393"/>
      <c r="G16" s="394"/>
      <c r="H16" s="382"/>
      <c r="I16" s="382"/>
      <c r="J16" s="382"/>
      <c r="K16" s="382"/>
      <c r="L16" s="382"/>
      <c r="M16" s="382"/>
      <c r="N16" s="382"/>
      <c r="O16" s="382"/>
      <c r="P16" s="393"/>
      <c r="Q16" s="396"/>
      <c r="R16" s="396"/>
      <c r="S16" s="394"/>
      <c r="T16" s="382"/>
      <c r="U16" s="382"/>
    </row>
    <row r="17" spans="1:21" ht="49.5" customHeight="1" x14ac:dyDescent="0.25">
      <c r="A17" s="367"/>
      <c r="B17" s="367"/>
      <c r="C17" s="367"/>
      <c r="D17" s="382"/>
      <c r="E17" s="382"/>
      <c r="F17" s="393"/>
      <c r="G17" s="394"/>
      <c r="H17" s="382"/>
      <c r="I17" s="382"/>
      <c r="J17" s="382" t="s">
        <v>9</v>
      </c>
      <c r="K17" s="382"/>
      <c r="L17" s="382" t="s">
        <v>10</v>
      </c>
      <c r="M17" s="382"/>
      <c r="N17" s="382"/>
      <c r="O17" s="382"/>
      <c r="P17" s="397" t="s">
        <v>955</v>
      </c>
      <c r="Q17" s="398"/>
      <c r="R17" s="397" t="s">
        <v>8</v>
      </c>
      <c r="S17" s="398"/>
      <c r="T17" s="382"/>
      <c r="U17" s="382"/>
    </row>
    <row r="18" spans="1:21" ht="129" customHeight="1" x14ac:dyDescent="0.25">
      <c r="A18" s="368"/>
      <c r="B18" s="368"/>
      <c r="C18" s="368"/>
      <c r="D18" s="382"/>
      <c r="E18" s="382"/>
      <c r="F18" s="163" t="s">
        <v>4</v>
      </c>
      <c r="G18" s="163" t="s">
        <v>15</v>
      </c>
      <c r="H18" s="163" t="s">
        <v>4</v>
      </c>
      <c r="I18" s="163" t="s">
        <v>15</v>
      </c>
      <c r="J18" s="163" t="s">
        <v>4</v>
      </c>
      <c r="K18" s="163" t="s">
        <v>877</v>
      </c>
      <c r="L18" s="163" t="s">
        <v>4</v>
      </c>
      <c r="M18" s="163" t="s">
        <v>872</v>
      </c>
      <c r="N18" s="163" t="s">
        <v>4</v>
      </c>
      <c r="O18" s="163" t="s">
        <v>15</v>
      </c>
      <c r="P18" s="163" t="s">
        <v>4</v>
      </c>
      <c r="Q18" s="163" t="s">
        <v>877</v>
      </c>
      <c r="R18" s="163" t="s">
        <v>4</v>
      </c>
      <c r="S18" s="163" t="s">
        <v>878</v>
      </c>
      <c r="T18" s="382"/>
      <c r="U18" s="382"/>
    </row>
    <row r="19" spans="1:21" x14ac:dyDescent="0.25">
      <c r="A19" s="160">
        <v>1</v>
      </c>
      <c r="B19" s="160">
        <v>2</v>
      </c>
      <c r="C19" s="160">
        <v>3</v>
      </c>
      <c r="D19" s="160">
        <v>4</v>
      </c>
      <c r="E19" s="160">
        <v>5</v>
      </c>
      <c r="F19" s="160">
        <v>6</v>
      </c>
      <c r="G19" s="160">
        <v>7</v>
      </c>
      <c r="H19" s="160">
        <v>8</v>
      </c>
      <c r="I19" s="160">
        <v>9</v>
      </c>
      <c r="J19" s="160">
        <v>10</v>
      </c>
      <c r="K19" s="160">
        <v>11</v>
      </c>
      <c r="L19" s="160">
        <v>12</v>
      </c>
      <c r="M19" s="160">
        <v>13</v>
      </c>
      <c r="N19" s="160">
        <v>14</v>
      </c>
      <c r="O19" s="160">
        <v>15</v>
      </c>
      <c r="P19" s="160">
        <v>16</v>
      </c>
      <c r="Q19" s="160">
        <v>17</v>
      </c>
      <c r="R19" s="160">
        <v>18</v>
      </c>
      <c r="S19" s="160">
        <v>19</v>
      </c>
      <c r="T19" s="382">
        <f>S19+1</f>
        <v>20</v>
      </c>
      <c r="U19" s="382"/>
    </row>
    <row r="20" spans="1:21" ht="31.5" x14ac:dyDescent="0.25">
      <c r="A20" s="265"/>
      <c r="B20" s="266" t="s">
        <v>179</v>
      </c>
      <c r="C20" s="267" t="s">
        <v>968</v>
      </c>
      <c r="D20" s="275">
        <f t="shared" ref="D20:J20" si="0">D26</f>
        <v>118.95382560914</v>
      </c>
      <c r="E20" s="275">
        <f t="shared" si="0"/>
        <v>0</v>
      </c>
      <c r="F20" s="275" t="str">
        <f t="shared" si="0"/>
        <v>нд</v>
      </c>
      <c r="G20" s="275">
        <f t="shared" si="0"/>
        <v>47.526639014916498</v>
      </c>
      <c r="H20" s="275" t="str">
        <f t="shared" si="0"/>
        <v>нд</v>
      </c>
      <c r="I20" s="275">
        <f t="shared" si="0"/>
        <v>71.4271865942235</v>
      </c>
      <c r="J20" s="275" t="str">
        <f t="shared" si="0"/>
        <v>нд</v>
      </c>
      <c r="K20" s="275">
        <f>K26</f>
        <v>49.106936569539059</v>
      </c>
      <c r="L20" s="275" t="str">
        <f t="shared" ref="L20:O20" si="1">L26</f>
        <v>нд</v>
      </c>
      <c r="M20" s="275" t="str">
        <f t="shared" si="1"/>
        <v>нд</v>
      </c>
      <c r="N20" s="275">
        <f t="shared" si="1"/>
        <v>22.320250024684441</v>
      </c>
      <c r="O20" s="275" t="str">
        <f t="shared" si="1"/>
        <v>нд</v>
      </c>
      <c r="P20" s="267" t="s">
        <v>968</v>
      </c>
      <c r="Q20" s="267" t="s">
        <v>968</v>
      </c>
      <c r="R20" s="267" t="s">
        <v>968</v>
      </c>
      <c r="S20" s="267" t="s">
        <v>968</v>
      </c>
      <c r="T20" s="255"/>
      <c r="U20" s="256"/>
    </row>
    <row r="21" spans="1:21" x14ac:dyDescent="0.25">
      <c r="A21" s="265" t="s">
        <v>969</v>
      </c>
      <c r="B21" s="266" t="s">
        <v>970</v>
      </c>
      <c r="C21" s="267" t="s">
        <v>968</v>
      </c>
      <c r="D21" s="267" t="s">
        <v>968</v>
      </c>
      <c r="E21" s="275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75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55"/>
      <c r="U21" s="256"/>
    </row>
    <row r="22" spans="1:21" ht="31.5" x14ac:dyDescent="0.25">
      <c r="A22" s="265" t="s">
        <v>971</v>
      </c>
      <c r="B22" s="266" t="s">
        <v>972</v>
      </c>
      <c r="C22" s="267" t="s">
        <v>968</v>
      </c>
      <c r="D22" s="267" t="s">
        <v>968</v>
      </c>
      <c r="E22" s="275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75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55"/>
      <c r="U22" s="256"/>
    </row>
    <row r="23" spans="1:21" ht="63" x14ac:dyDescent="0.25">
      <c r="A23" s="265" t="s">
        <v>973</v>
      </c>
      <c r="B23" s="266" t="s">
        <v>974</v>
      </c>
      <c r="C23" s="267" t="s">
        <v>968</v>
      </c>
      <c r="D23" s="267" t="s">
        <v>968</v>
      </c>
      <c r="E23" s="275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75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55"/>
      <c r="U23" s="256"/>
    </row>
    <row r="24" spans="1:21" ht="31.5" x14ac:dyDescent="0.25">
      <c r="A24" s="265" t="s">
        <v>975</v>
      </c>
      <c r="B24" s="266" t="s">
        <v>976</v>
      </c>
      <c r="C24" s="267" t="s">
        <v>968</v>
      </c>
      <c r="D24" s="267" t="s">
        <v>968</v>
      </c>
      <c r="E24" s="275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75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55"/>
      <c r="U24" s="256"/>
    </row>
    <row r="25" spans="1:21" ht="47.25" x14ac:dyDescent="0.25">
      <c r="A25" s="265" t="s">
        <v>977</v>
      </c>
      <c r="B25" s="266" t="s">
        <v>978</v>
      </c>
      <c r="C25" s="267" t="s">
        <v>968</v>
      </c>
      <c r="D25" s="267" t="s">
        <v>968</v>
      </c>
      <c r="E25" s="275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75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55"/>
      <c r="U25" s="256"/>
    </row>
    <row r="26" spans="1:21" ht="31.5" x14ac:dyDescent="0.25">
      <c r="A26" s="265" t="s">
        <v>979</v>
      </c>
      <c r="B26" s="268" t="s">
        <v>980</v>
      </c>
      <c r="C26" s="267" t="s">
        <v>968</v>
      </c>
      <c r="D26" s="275">
        <f t="shared" ref="D26:F26" si="2">D43</f>
        <v>118.95382560914</v>
      </c>
      <c r="E26" s="275">
        <f t="shared" si="2"/>
        <v>0</v>
      </c>
      <c r="F26" s="275" t="str">
        <f t="shared" si="2"/>
        <v>нд</v>
      </c>
      <c r="G26" s="275">
        <f t="shared" ref="G26:J26" si="3">G43</f>
        <v>47.526639014916498</v>
      </c>
      <c r="H26" s="275" t="str">
        <f t="shared" si="3"/>
        <v>нд</v>
      </c>
      <c r="I26" s="275">
        <f t="shared" si="3"/>
        <v>71.4271865942235</v>
      </c>
      <c r="J26" s="275" t="str">
        <f t="shared" si="3"/>
        <v>нд</v>
      </c>
      <c r="K26" s="275">
        <f>K43</f>
        <v>49.106936569539059</v>
      </c>
      <c r="L26" s="267" t="s">
        <v>968</v>
      </c>
      <c r="M26" s="267" t="s">
        <v>968</v>
      </c>
      <c r="N26" s="275">
        <f t="shared" ref="N26:O26" si="4">N43</f>
        <v>22.320250024684441</v>
      </c>
      <c r="O26" s="275" t="str">
        <f t="shared" si="4"/>
        <v>нд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55"/>
      <c r="U26" s="256"/>
    </row>
    <row r="27" spans="1:21" x14ac:dyDescent="0.25">
      <c r="A27" s="265" t="s">
        <v>981</v>
      </c>
      <c r="B27" s="266" t="s">
        <v>982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55"/>
      <c r="U27" s="256"/>
    </row>
    <row r="28" spans="1:21" ht="31.5" x14ac:dyDescent="0.25">
      <c r="A28" s="265" t="s">
        <v>185</v>
      </c>
      <c r="B28" s="266" t="s">
        <v>983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55"/>
      <c r="U28" s="256"/>
    </row>
    <row r="29" spans="1:21" ht="47.25" x14ac:dyDescent="0.25">
      <c r="A29" s="265" t="s">
        <v>187</v>
      </c>
      <c r="B29" s="266" t="s">
        <v>984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55"/>
      <c r="U29" s="256"/>
    </row>
    <row r="30" spans="1:21" ht="47.25" x14ac:dyDescent="0.25">
      <c r="A30" s="265" t="s">
        <v>200</v>
      </c>
      <c r="B30" s="266" t="s">
        <v>985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55"/>
      <c r="U30" s="256"/>
    </row>
    <row r="31" spans="1:21" ht="63" x14ac:dyDescent="0.25">
      <c r="A31" s="265" t="s">
        <v>201</v>
      </c>
      <c r="B31" s="266" t="s">
        <v>986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55"/>
      <c r="U31" s="256"/>
    </row>
    <row r="32" spans="1:21" ht="109.15" customHeight="1" x14ac:dyDescent="0.25">
      <c r="A32" s="265" t="s">
        <v>987</v>
      </c>
      <c r="B32" s="266" t="s">
        <v>988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55"/>
      <c r="U32" s="256"/>
    </row>
    <row r="33" spans="1:21" ht="47.25" x14ac:dyDescent="0.25">
      <c r="A33" s="265" t="s">
        <v>203</v>
      </c>
      <c r="B33" s="266" t="s">
        <v>989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55"/>
      <c r="U33" s="256"/>
    </row>
    <row r="34" spans="1:21" ht="78.75" x14ac:dyDescent="0.25">
      <c r="A34" s="265" t="s">
        <v>204</v>
      </c>
      <c r="B34" s="266" t="s">
        <v>990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55"/>
      <c r="U34" s="256"/>
    </row>
    <row r="35" spans="1:21" ht="47.25" x14ac:dyDescent="0.25">
      <c r="A35" s="265" t="s">
        <v>214</v>
      </c>
      <c r="B35" s="266" t="s">
        <v>992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55"/>
      <c r="U35" s="256"/>
    </row>
    <row r="36" spans="1:21" ht="47.25" x14ac:dyDescent="0.25">
      <c r="A36" s="265" t="s">
        <v>215</v>
      </c>
      <c r="B36" s="266" t="s">
        <v>993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55"/>
      <c r="U36" s="256"/>
    </row>
    <row r="37" spans="1:21" ht="63" x14ac:dyDescent="0.25">
      <c r="A37" s="265" t="s">
        <v>994</v>
      </c>
      <c r="B37" s="266" t="s">
        <v>995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55"/>
      <c r="U37" s="256"/>
    </row>
    <row r="38" spans="1:21" ht="78.75" x14ac:dyDescent="0.25">
      <c r="A38" s="265" t="s">
        <v>226</v>
      </c>
      <c r="B38" s="266" t="s">
        <v>1000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55"/>
      <c r="U38" s="256"/>
    </row>
    <row r="39" spans="1:21" ht="78.75" x14ac:dyDescent="0.25">
      <c r="A39" s="265" t="s">
        <v>1001</v>
      </c>
      <c r="B39" s="266" t="s">
        <v>1002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55"/>
      <c r="U39" s="256"/>
    </row>
    <row r="40" spans="1:21" ht="78.75" x14ac:dyDescent="0.25">
      <c r="A40" s="265" t="s">
        <v>1003</v>
      </c>
      <c r="B40" s="266" t="s">
        <v>1004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55"/>
      <c r="U40" s="256"/>
    </row>
    <row r="41" spans="1:21" ht="47.25" x14ac:dyDescent="0.25">
      <c r="A41" s="265" t="s">
        <v>227</v>
      </c>
      <c r="B41" s="266" t="s">
        <v>1005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55"/>
      <c r="U41" s="256"/>
    </row>
    <row r="42" spans="1:21" ht="47.25" x14ac:dyDescent="0.25">
      <c r="A42" s="265" t="s">
        <v>297</v>
      </c>
      <c r="B42" s="266" t="s">
        <v>1006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55"/>
      <c r="U42" s="256"/>
    </row>
    <row r="43" spans="1:21" ht="31.5" x14ac:dyDescent="0.25">
      <c r="A43" s="265" t="s">
        <v>299</v>
      </c>
      <c r="B43" s="268" t="s">
        <v>1007</v>
      </c>
      <c r="C43" s="267"/>
      <c r="D43" s="274">
        <f t="shared" ref="D43:G43" si="5">D44+D66</f>
        <v>118.95382560914</v>
      </c>
      <c r="E43" s="275">
        <f>E44+E66</f>
        <v>0</v>
      </c>
      <c r="F43" s="267" t="s">
        <v>968</v>
      </c>
      <c r="G43" s="274">
        <f t="shared" si="5"/>
        <v>47.526639014916498</v>
      </c>
      <c r="H43" s="267" t="s">
        <v>968</v>
      </c>
      <c r="I43" s="275">
        <f>D43-G43</f>
        <v>71.4271865942235</v>
      </c>
      <c r="J43" s="267" t="s">
        <v>968</v>
      </c>
      <c r="K43" s="274">
        <f>K44+K66</f>
        <v>49.106936569539059</v>
      </c>
      <c r="L43" s="267" t="s">
        <v>968</v>
      </c>
      <c r="M43" s="267" t="s">
        <v>968</v>
      </c>
      <c r="N43" s="274">
        <f t="shared" ref="N43" si="6">N44+N66</f>
        <v>22.320250024684441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55"/>
      <c r="U43" s="256"/>
    </row>
    <row r="44" spans="1:21" ht="78.75" x14ac:dyDescent="0.25">
      <c r="A44" s="265" t="s">
        <v>1008</v>
      </c>
      <c r="B44" s="266" t="s">
        <v>1009</v>
      </c>
      <c r="C44" s="267" t="s">
        <v>1010</v>
      </c>
      <c r="D44" s="275">
        <v>118.95382560914</v>
      </c>
      <c r="E44" s="275"/>
      <c r="F44" s="267" t="s">
        <v>968</v>
      </c>
      <c r="G44" s="275">
        <v>47.526639014916498</v>
      </c>
      <c r="H44" s="267" t="s">
        <v>968</v>
      </c>
      <c r="I44" s="275">
        <f t="shared" ref="I44:I65" si="7">D44-G44</f>
        <v>71.4271865942235</v>
      </c>
      <c r="J44" s="267" t="s">
        <v>968</v>
      </c>
      <c r="K44" s="274">
        <v>49.106936569539059</v>
      </c>
      <c r="L44" s="267" t="s">
        <v>968</v>
      </c>
      <c r="M44" s="267" t="s">
        <v>968</v>
      </c>
      <c r="N44" s="275">
        <f>D44-G44-K44</f>
        <v>22.320250024684441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55"/>
      <c r="U44" s="256"/>
    </row>
    <row r="45" spans="1:21" ht="47.25" x14ac:dyDescent="0.25">
      <c r="A45" s="265" t="s">
        <v>1011</v>
      </c>
      <c r="B45" s="266" t="s">
        <v>1012</v>
      </c>
      <c r="C45" s="267" t="s">
        <v>1013</v>
      </c>
      <c r="D45" s="275">
        <v>2.9224148742488922</v>
      </c>
      <c r="E45" s="275"/>
      <c r="F45" s="267" t="s">
        <v>968</v>
      </c>
      <c r="G45" s="275">
        <v>3.2159339999999998</v>
      </c>
      <c r="H45" s="267" t="s">
        <v>968</v>
      </c>
      <c r="I45" s="275">
        <f t="shared" si="7"/>
        <v>-0.29351912575110761</v>
      </c>
      <c r="J45" s="267" t="s">
        <v>968</v>
      </c>
      <c r="K45" s="274">
        <v>0.44799853295999997</v>
      </c>
      <c r="L45" s="267" t="s">
        <v>968</v>
      </c>
      <c r="M45" s="267" t="s">
        <v>968</v>
      </c>
      <c r="N45" s="275">
        <f t="shared" ref="N45:N65" si="8">D45-G45-K45</f>
        <v>-0.74151765871110764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55"/>
      <c r="U45" s="256"/>
    </row>
    <row r="46" spans="1:21" ht="47.25" x14ac:dyDescent="0.25">
      <c r="A46" s="265" t="s">
        <v>1014</v>
      </c>
      <c r="B46" s="266" t="s">
        <v>1015</v>
      </c>
      <c r="C46" s="267" t="s">
        <v>1016</v>
      </c>
      <c r="D46" s="275">
        <v>9.9450082619517559</v>
      </c>
      <c r="E46" s="275"/>
      <c r="F46" s="267" t="s">
        <v>968</v>
      </c>
      <c r="G46" s="275">
        <v>1.147194</v>
      </c>
      <c r="H46" s="267" t="s">
        <v>968</v>
      </c>
      <c r="I46" s="275">
        <f t="shared" si="7"/>
        <v>8.7978142619517552</v>
      </c>
      <c r="J46" s="267" t="s">
        <v>968</v>
      </c>
      <c r="K46" s="274">
        <v>2.2096947834539096</v>
      </c>
      <c r="L46" s="267" t="s">
        <v>968</v>
      </c>
      <c r="M46" s="267" t="s">
        <v>968</v>
      </c>
      <c r="N46" s="275">
        <f t="shared" si="8"/>
        <v>6.5881194784978456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55"/>
      <c r="U46" s="256"/>
    </row>
    <row r="47" spans="1:21" ht="47.25" x14ac:dyDescent="0.25">
      <c r="A47" s="265" t="s">
        <v>1017</v>
      </c>
      <c r="B47" s="266" t="s">
        <v>1018</v>
      </c>
      <c r="C47" s="267" t="s">
        <v>1019</v>
      </c>
      <c r="D47" s="275">
        <v>106.08640247293937</v>
      </c>
      <c r="E47" s="275"/>
      <c r="F47" s="267" t="s">
        <v>968</v>
      </c>
      <c r="G47" s="275">
        <v>43.163511014916494</v>
      </c>
      <c r="H47" s="267" t="s">
        <v>968</v>
      </c>
      <c r="I47" s="275">
        <f t="shared" si="7"/>
        <v>62.922891458022875</v>
      </c>
      <c r="J47" s="267" t="s">
        <v>968</v>
      </c>
      <c r="K47" s="274">
        <v>46.449243253125147</v>
      </c>
      <c r="L47" s="267" t="s">
        <v>968</v>
      </c>
      <c r="M47" s="267" t="s">
        <v>968</v>
      </c>
      <c r="N47" s="275">
        <f t="shared" si="8"/>
        <v>16.473648204897728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55"/>
      <c r="U47" s="256"/>
    </row>
    <row r="48" spans="1:21" ht="47.25" x14ac:dyDescent="0.25">
      <c r="A48" s="265" t="s">
        <v>1020</v>
      </c>
      <c r="B48" s="266" t="s">
        <v>1021</v>
      </c>
      <c r="C48" s="267" t="s">
        <v>1022</v>
      </c>
      <c r="D48" s="275">
        <v>84.96498873575031</v>
      </c>
      <c r="E48" s="275"/>
      <c r="F48" s="267" t="s">
        <v>968</v>
      </c>
      <c r="G48" s="275">
        <v>42.46103711762369</v>
      </c>
      <c r="H48" s="267" t="s">
        <v>968</v>
      </c>
      <c r="I48" s="275">
        <f t="shared" si="7"/>
        <v>42.503951618126621</v>
      </c>
      <c r="J48" s="267" t="s">
        <v>968</v>
      </c>
      <c r="K48" s="274">
        <v>35.060118823021845</v>
      </c>
      <c r="L48" s="267" t="s">
        <v>968</v>
      </c>
      <c r="M48" s="267" t="s">
        <v>968</v>
      </c>
      <c r="N48" s="275">
        <f t="shared" si="8"/>
        <v>7.4438327951047754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55"/>
      <c r="U48" s="256"/>
    </row>
    <row r="49" spans="1:21" ht="31.5" x14ac:dyDescent="0.25">
      <c r="A49" s="265" t="s">
        <v>1023</v>
      </c>
      <c r="B49" s="269" t="s">
        <v>1024</v>
      </c>
      <c r="C49" s="267" t="s">
        <v>1025</v>
      </c>
      <c r="D49" s="275">
        <v>74.334592269033379</v>
      </c>
      <c r="E49" s="275"/>
      <c r="F49" s="267" t="s">
        <v>968</v>
      </c>
      <c r="G49" s="275">
        <v>36.908945537205092</v>
      </c>
      <c r="H49" s="267" t="s">
        <v>968</v>
      </c>
      <c r="I49" s="275">
        <f t="shared" si="7"/>
        <v>37.425646731828287</v>
      </c>
      <c r="J49" s="267" t="s">
        <v>968</v>
      </c>
      <c r="K49" s="274">
        <v>32.782391216755414</v>
      </c>
      <c r="L49" s="267" t="s">
        <v>968</v>
      </c>
      <c r="M49" s="267" t="s">
        <v>968</v>
      </c>
      <c r="N49" s="275">
        <f t="shared" si="8"/>
        <v>4.6432555150728732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55"/>
      <c r="U49" s="256"/>
    </row>
    <row r="50" spans="1:21" ht="31.5" x14ac:dyDescent="0.25">
      <c r="A50" s="265" t="s">
        <v>1026</v>
      </c>
      <c r="B50" s="269" t="s">
        <v>1027</v>
      </c>
      <c r="C50" s="267" t="s">
        <v>1028</v>
      </c>
      <c r="D50" s="275">
        <v>10.63039646671694</v>
      </c>
      <c r="E50" s="275"/>
      <c r="F50" s="267" t="s">
        <v>968</v>
      </c>
      <c r="G50" s="275">
        <v>5.5520915804186046</v>
      </c>
      <c r="H50" s="267" t="s">
        <v>968</v>
      </c>
      <c r="I50" s="275">
        <f t="shared" si="7"/>
        <v>5.0783048862983353</v>
      </c>
      <c r="J50" s="267" t="s">
        <v>968</v>
      </c>
      <c r="K50" s="274">
        <v>2.2777276062664331</v>
      </c>
      <c r="L50" s="267" t="s">
        <v>968</v>
      </c>
      <c r="M50" s="267" t="s">
        <v>968</v>
      </c>
      <c r="N50" s="275">
        <f t="shared" si="8"/>
        <v>2.8005772800319022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55"/>
      <c r="U50" s="256"/>
    </row>
    <row r="51" spans="1:21" ht="47.25" x14ac:dyDescent="0.25">
      <c r="A51" s="265" t="s">
        <v>1029</v>
      </c>
      <c r="B51" s="266" t="s">
        <v>1030</v>
      </c>
      <c r="C51" s="267" t="s">
        <v>1031</v>
      </c>
      <c r="D51" s="275">
        <v>15.808659842086726</v>
      </c>
      <c r="E51" s="275"/>
      <c r="F51" s="267" t="s">
        <v>968</v>
      </c>
      <c r="G51" s="275">
        <v>0</v>
      </c>
      <c r="H51" s="267" t="s">
        <v>968</v>
      </c>
      <c r="I51" s="275">
        <f t="shared" si="7"/>
        <v>15.808659842086726</v>
      </c>
      <c r="J51" s="267" t="s">
        <v>968</v>
      </c>
      <c r="K51" s="274">
        <v>11.389124430103298</v>
      </c>
      <c r="L51" s="267" t="s">
        <v>968</v>
      </c>
      <c r="M51" s="267" t="s">
        <v>968</v>
      </c>
      <c r="N51" s="275">
        <f t="shared" si="8"/>
        <v>4.4195354119834285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55"/>
      <c r="U51" s="256"/>
    </row>
    <row r="52" spans="1:21" ht="31.5" x14ac:dyDescent="0.25">
      <c r="A52" s="265" t="s">
        <v>1032</v>
      </c>
      <c r="B52" s="269" t="s">
        <v>1024</v>
      </c>
      <c r="C52" s="267" t="s">
        <v>1033</v>
      </c>
      <c r="D52" s="275">
        <v>15.2322498113991</v>
      </c>
      <c r="E52" s="275"/>
      <c r="F52" s="267" t="s">
        <v>968</v>
      </c>
      <c r="G52" s="275">
        <v>0</v>
      </c>
      <c r="H52" s="267" t="s">
        <v>968</v>
      </c>
      <c r="I52" s="275">
        <f t="shared" si="7"/>
        <v>15.2322498113991</v>
      </c>
      <c r="J52" s="267" t="s">
        <v>968</v>
      </c>
      <c r="K52" s="274">
        <v>11.389124430103298</v>
      </c>
      <c r="L52" s="267" t="s">
        <v>968</v>
      </c>
      <c r="M52" s="267" t="s">
        <v>968</v>
      </c>
      <c r="N52" s="275">
        <f t="shared" si="8"/>
        <v>3.8431253812958026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55"/>
      <c r="U52" s="256"/>
    </row>
    <row r="53" spans="1:21" ht="31.5" x14ac:dyDescent="0.25">
      <c r="A53" s="265" t="s">
        <v>1034</v>
      </c>
      <c r="B53" s="269" t="s">
        <v>1027</v>
      </c>
      <c r="C53" s="267" t="s">
        <v>1035</v>
      </c>
      <c r="D53" s="275">
        <v>0.57641003068762453</v>
      </c>
      <c r="E53" s="275"/>
      <c r="F53" s="267" t="s">
        <v>968</v>
      </c>
      <c r="G53" s="275">
        <v>0</v>
      </c>
      <c r="H53" s="267" t="s">
        <v>968</v>
      </c>
      <c r="I53" s="275">
        <f t="shared" si="7"/>
        <v>0.57641003068762453</v>
      </c>
      <c r="J53" s="267" t="s">
        <v>968</v>
      </c>
      <c r="K53" s="274">
        <v>0</v>
      </c>
      <c r="L53" s="267" t="s">
        <v>968</v>
      </c>
      <c r="M53" s="267" t="s">
        <v>968</v>
      </c>
      <c r="N53" s="275">
        <f t="shared" si="8"/>
        <v>0.57641003068762453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55"/>
      <c r="U53" s="256"/>
    </row>
    <row r="54" spans="1:21" ht="47.25" x14ac:dyDescent="0.25">
      <c r="A54" s="265" t="s">
        <v>1036</v>
      </c>
      <c r="B54" s="266" t="s">
        <v>1037</v>
      </c>
      <c r="C54" s="267" t="s">
        <v>1038</v>
      </c>
      <c r="D54" s="275">
        <v>3.0672505884888399</v>
      </c>
      <c r="E54" s="275"/>
      <c r="F54" s="267" t="s">
        <v>968</v>
      </c>
      <c r="G54" s="275">
        <v>0</v>
      </c>
      <c r="H54" s="267" t="s">
        <v>968</v>
      </c>
      <c r="I54" s="275">
        <f t="shared" si="7"/>
        <v>3.0672505884888399</v>
      </c>
      <c r="J54" s="267" t="s">
        <v>968</v>
      </c>
      <c r="K54" s="274">
        <v>0</v>
      </c>
      <c r="L54" s="267" t="s">
        <v>968</v>
      </c>
      <c r="M54" s="267" t="s">
        <v>968</v>
      </c>
      <c r="N54" s="275">
        <f t="shared" si="8"/>
        <v>3.0672505884888399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55"/>
      <c r="U54" s="256"/>
    </row>
    <row r="55" spans="1:21" ht="31.5" x14ac:dyDescent="0.25">
      <c r="A55" s="265" t="s">
        <v>1039</v>
      </c>
      <c r="B55" s="269" t="s">
        <v>1024</v>
      </c>
      <c r="C55" s="267" t="s">
        <v>1040</v>
      </c>
      <c r="D55" s="275">
        <v>3.0245535491786457</v>
      </c>
      <c r="E55" s="275"/>
      <c r="F55" s="267" t="s">
        <v>968</v>
      </c>
      <c r="G55" s="275">
        <v>0</v>
      </c>
      <c r="H55" s="267" t="s">
        <v>968</v>
      </c>
      <c r="I55" s="275">
        <f t="shared" si="7"/>
        <v>3.0245535491786457</v>
      </c>
      <c r="J55" s="267" t="s">
        <v>968</v>
      </c>
      <c r="K55" s="274">
        <v>0</v>
      </c>
      <c r="L55" s="267" t="s">
        <v>968</v>
      </c>
      <c r="M55" s="267" t="s">
        <v>968</v>
      </c>
      <c r="N55" s="275">
        <f t="shared" si="8"/>
        <v>3.0245535491786457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55"/>
      <c r="U55" s="256"/>
    </row>
    <row r="56" spans="1:21" ht="31.5" x14ac:dyDescent="0.25">
      <c r="A56" s="265" t="s">
        <v>1041</v>
      </c>
      <c r="B56" s="269" t="s">
        <v>1027</v>
      </c>
      <c r="C56" s="267" t="s">
        <v>1042</v>
      </c>
      <c r="D56" s="275">
        <v>4.2697039310194404E-2</v>
      </c>
      <c r="E56" s="275"/>
      <c r="F56" s="267" t="s">
        <v>968</v>
      </c>
      <c r="G56" s="275">
        <v>0</v>
      </c>
      <c r="H56" s="267" t="s">
        <v>968</v>
      </c>
      <c r="I56" s="275">
        <f t="shared" si="7"/>
        <v>4.2697039310194404E-2</v>
      </c>
      <c r="J56" s="267" t="s">
        <v>968</v>
      </c>
      <c r="K56" s="274">
        <v>0</v>
      </c>
      <c r="L56" s="267" t="s">
        <v>968</v>
      </c>
      <c r="M56" s="267" t="s">
        <v>968</v>
      </c>
      <c r="N56" s="275">
        <f t="shared" si="8"/>
        <v>4.2697039310194404E-2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55"/>
      <c r="U56" s="256"/>
    </row>
    <row r="57" spans="1:21" ht="47.25" x14ac:dyDescent="0.25">
      <c r="A57" s="265" t="s">
        <v>1043</v>
      </c>
      <c r="B57" s="266" t="s">
        <v>1044</v>
      </c>
      <c r="C57" s="267" t="s">
        <v>1045</v>
      </c>
      <c r="D57" s="275">
        <v>0.78657344189820932</v>
      </c>
      <c r="E57" s="275"/>
      <c r="F57" s="267" t="s">
        <v>968</v>
      </c>
      <c r="G57" s="275">
        <v>0.70247389729280085</v>
      </c>
      <c r="H57" s="267" t="s">
        <v>968</v>
      </c>
      <c r="I57" s="275">
        <f t="shared" si="7"/>
        <v>8.4099544605408472E-2</v>
      </c>
      <c r="J57" s="267" t="s">
        <v>968</v>
      </c>
      <c r="K57" s="274">
        <v>0</v>
      </c>
      <c r="L57" s="267" t="s">
        <v>968</v>
      </c>
      <c r="M57" s="267" t="s">
        <v>968</v>
      </c>
      <c r="N57" s="275">
        <f t="shared" si="8"/>
        <v>8.4099544605408472E-2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55"/>
      <c r="U57" s="256"/>
    </row>
    <row r="58" spans="1:21" ht="31.5" x14ac:dyDescent="0.25">
      <c r="A58" s="265" t="s">
        <v>1046</v>
      </c>
      <c r="B58" s="269" t="s">
        <v>1024</v>
      </c>
      <c r="C58" s="267" t="s">
        <v>1047</v>
      </c>
      <c r="D58" s="275">
        <v>0.67983084362272317</v>
      </c>
      <c r="E58" s="275"/>
      <c r="F58" s="267" t="s">
        <v>968</v>
      </c>
      <c r="G58" s="275">
        <v>0.56951199166666666</v>
      </c>
      <c r="H58" s="267" t="s">
        <v>968</v>
      </c>
      <c r="I58" s="275">
        <f t="shared" si="7"/>
        <v>0.11031885195605651</v>
      </c>
      <c r="J58" s="267" t="s">
        <v>968</v>
      </c>
      <c r="K58" s="274">
        <v>0</v>
      </c>
      <c r="L58" s="267" t="s">
        <v>968</v>
      </c>
      <c r="M58" s="267" t="s">
        <v>968</v>
      </c>
      <c r="N58" s="275">
        <f t="shared" si="8"/>
        <v>0.11031885195605651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55"/>
      <c r="U58" s="256"/>
    </row>
    <row r="59" spans="1:21" ht="31.5" x14ac:dyDescent="0.25">
      <c r="A59" s="265" t="s">
        <v>1048</v>
      </c>
      <c r="B59" s="269" t="s">
        <v>1027</v>
      </c>
      <c r="C59" s="267" t="s">
        <v>1049</v>
      </c>
      <c r="D59" s="275">
        <v>0.10674259827548602</v>
      </c>
      <c r="E59" s="275"/>
      <c r="F59" s="267" t="s">
        <v>968</v>
      </c>
      <c r="G59" s="275">
        <v>0.1329619056261343</v>
      </c>
      <c r="H59" s="267" t="s">
        <v>968</v>
      </c>
      <c r="I59" s="275">
        <f t="shared" si="7"/>
        <v>-2.6219307350648285E-2</v>
      </c>
      <c r="J59" s="267" t="s">
        <v>968</v>
      </c>
      <c r="K59" s="274">
        <v>0</v>
      </c>
      <c r="L59" s="267" t="s">
        <v>968</v>
      </c>
      <c r="M59" s="267" t="s">
        <v>968</v>
      </c>
      <c r="N59" s="275">
        <f t="shared" si="8"/>
        <v>-2.6219307350648285E-2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55"/>
      <c r="U59" s="256"/>
    </row>
    <row r="60" spans="1:21" ht="47.25" x14ac:dyDescent="0.25">
      <c r="A60" s="265" t="s">
        <v>1050</v>
      </c>
      <c r="B60" s="266" t="s">
        <v>1051</v>
      </c>
      <c r="C60" s="267" t="s">
        <v>1052</v>
      </c>
      <c r="D60" s="275">
        <v>1.1398255911780821</v>
      </c>
      <c r="E60" s="275"/>
      <c r="F60" s="267" t="s">
        <v>968</v>
      </c>
      <c r="G60" s="275">
        <v>0</v>
      </c>
      <c r="H60" s="267" t="s">
        <v>968</v>
      </c>
      <c r="I60" s="275">
        <f t="shared" si="7"/>
        <v>1.1398255911780821</v>
      </c>
      <c r="J60" s="267" t="s">
        <v>968</v>
      </c>
      <c r="K60" s="274">
        <v>0</v>
      </c>
      <c r="L60" s="267" t="s">
        <v>968</v>
      </c>
      <c r="M60" s="267" t="s">
        <v>968</v>
      </c>
      <c r="N60" s="275">
        <f t="shared" si="8"/>
        <v>1.1398255911780821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55"/>
      <c r="U60" s="256"/>
    </row>
    <row r="61" spans="1:21" ht="31.5" x14ac:dyDescent="0.25">
      <c r="A61" s="265" t="s">
        <v>1053</v>
      </c>
      <c r="B61" s="269" t="s">
        <v>1024</v>
      </c>
      <c r="C61" s="267" t="s">
        <v>1054</v>
      </c>
      <c r="D61" s="275">
        <v>1.0544315125576933</v>
      </c>
      <c r="E61" s="275"/>
      <c r="F61" s="267" t="s">
        <v>968</v>
      </c>
      <c r="G61" s="275">
        <v>0</v>
      </c>
      <c r="H61" s="267" t="s">
        <v>968</v>
      </c>
      <c r="I61" s="275">
        <f t="shared" si="7"/>
        <v>1.0544315125576933</v>
      </c>
      <c r="J61" s="267" t="s">
        <v>968</v>
      </c>
      <c r="K61" s="274">
        <v>0</v>
      </c>
      <c r="L61" s="267" t="s">
        <v>968</v>
      </c>
      <c r="M61" s="267" t="s">
        <v>968</v>
      </c>
      <c r="N61" s="275">
        <f t="shared" si="8"/>
        <v>1.0544315125576933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55"/>
      <c r="U61" s="256"/>
    </row>
    <row r="62" spans="1:21" ht="31.5" x14ac:dyDescent="0.25">
      <c r="A62" s="265" t="s">
        <v>1055</v>
      </c>
      <c r="B62" s="269" t="s">
        <v>1027</v>
      </c>
      <c r="C62" s="267" t="s">
        <v>1056</v>
      </c>
      <c r="D62" s="275">
        <v>8.5394078620388808E-2</v>
      </c>
      <c r="E62" s="275"/>
      <c r="F62" s="267" t="s">
        <v>968</v>
      </c>
      <c r="G62" s="275">
        <v>0</v>
      </c>
      <c r="H62" s="267" t="s">
        <v>968</v>
      </c>
      <c r="I62" s="275">
        <f t="shared" si="7"/>
        <v>8.5394078620388808E-2</v>
      </c>
      <c r="J62" s="267" t="s">
        <v>968</v>
      </c>
      <c r="K62" s="274">
        <v>0</v>
      </c>
      <c r="L62" s="267" t="s">
        <v>968</v>
      </c>
      <c r="M62" s="267" t="s">
        <v>968</v>
      </c>
      <c r="N62" s="275">
        <f t="shared" si="8"/>
        <v>8.5394078620388808E-2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55"/>
      <c r="U62" s="256"/>
    </row>
    <row r="63" spans="1:21" ht="47.25" x14ac:dyDescent="0.25">
      <c r="A63" s="265" t="s">
        <v>1057</v>
      </c>
      <c r="B63" s="266" t="s">
        <v>1058</v>
      </c>
      <c r="C63" s="267" t="s">
        <v>1059</v>
      </c>
      <c r="D63" s="275">
        <v>0.31910427353719661</v>
      </c>
      <c r="E63" s="275"/>
      <c r="F63" s="267" t="s">
        <v>968</v>
      </c>
      <c r="G63" s="275">
        <v>0</v>
      </c>
      <c r="H63" s="267" t="s">
        <v>968</v>
      </c>
      <c r="I63" s="275">
        <f t="shared" si="7"/>
        <v>0.31910427353719661</v>
      </c>
      <c r="J63" s="267" t="s">
        <v>968</v>
      </c>
      <c r="K63" s="274">
        <v>0</v>
      </c>
      <c r="L63" s="267" t="s">
        <v>968</v>
      </c>
      <c r="M63" s="267" t="s">
        <v>968</v>
      </c>
      <c r="N63" s="275">
        <f t="shared" si="8"/>
        <v>0.31910427353719661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55"/>
      <c r="U63" s="256"/>
    </row>
    <row r="64" spans="1:21" ht="31.5" x14ac:dyDescent="0.25">
      <c r="A64" s="265" t="s">
        <v>1060</v>
      </c>
      <c r="B64" s="269" t="s">
        <v>1024</v>
      </c>
      <c r="C64" s="267" t="s">
        <v>1061</v>
      </c>
      <c r="D64" s="275">
        <v>0.31910427353719661</v>
      </c>
      <c r="E64" s="275"/>
      <c r="F64" s="267" t="s">
        <v>968</v>
      </c>
      <c r="G64" s="275">
        <v>0</v>
      </c>
      <c r="H64" s="267" t="s">
        <v>968</v>
      </c>
      <c r="I64" s="275">
        <f t="shared" si="7"/>
        <v>0.31910427353719661</v>
      </c>
      <c r="J64" s="267" t="s">
        <v>968</v>
      </c>
      <c r="K64" s="274">
        <v>0</v>
      </c>
      <c r="L64" s="267" t="s">
        <v>968</v>
      </c>
      <c r="M64" s="267" t="s">
        <v>968</v>
      </c>
      <c r="N64" s="275">
        <f t="shared" si="8"/>
        <v>0.31910427353719661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55"/>
      <c r="U64" s="256"/>
    </row>
    <row r="65" spans="1:21" ht="31.5" x14ac:dyDescent="0.25">
      <c r="A65" s="265" t="s">
        <v>1062</v>
      </c>
      <c r="B65" s="269" t="s">
        <v>1027</v>
      </c>
      <c r="C65" s="267" t="s">
        <v>1063</v>
      </c>
      <c r="D65" s="275">
        <v>0</v>
      </c>
      <c r="E65" s="275">
        <v>0</v>
      </c>
      <c r="F65" s="267" t="s">
        <v>968</v>
      </c>
      <c r="G65" s="275">
        <v>0</v>
      </c>
      <c r="H65" s="267" t="s">
        <v>968</v>
      </c>
      <c r="I65" s="275">
        <f t="shared" si="7"/>
        <v>0</v>
      </c>
      <c r="J65" s="267" t="s">
        <v>968</v>
      </c>
      <c r="K65" s="274">
        <v>0</v>
      </c>
      <c r="L65" s="267" t="s">
        <v>968</v>
      </c>
      <c r="M65" s="267" t="s">
        <v>968</v>
      </c>
      <c r="N65" s="275">
        <f t="shared" si="8"/>
        <v>0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55"/>
      <c r="U65" s="256"/>
    </row>
    <row r="66" spans="1:21" ht="31.5" x14ac:dyDescent="0.25">
      <c r="A66" s="265" t="s">
        <v>1064</v>
      </c>
      <c r="B66" s="270" t="s">
        <v>1065</v>
      </c>
      <c r="C66" s="267" t="s">
        <v>1066</v>
      </c>
      <c r="D66" s="267"/>
      <c r="E66" s="275"/>
      <c r="F66" s="267" t="s">
        <v>968</v>
      </c>
      <c r="G66" s="275"/>
      <c r="H66" s="267" t="s">
        <v>968</v>
      </c>
      <c r="I66" s="267" t="s">
        <v>968</v>
      </c>
      <c r="J66" s="267" t="s">
        <v>968</v>
      </c>
      <c r="K66" s="274"/>
      <c r="L66" s="267"/>
      <c r="M66" s="267"/>
      <c r="N66" s="267"/>
      <c r="O66" s="267"/>
      <c r="P66" s="267" t="s">
        <v>968</v>
      </c>
      <c r="Q66" s="267" t="s">
        <v>968</v>
      </c>
      <c r="R66" s="267" t="s">
        <v>968</v>
      </c>
      <c r="S66" s="267" t="s">
        <v>968</v>
      </c>
      <c r="T66" s="397"/>
      <c r="U66" s="398"/>
    </row>
    <row r="68" spans="1:21" s="6" customFormat="1" ht="49.5" customHeight="1" x14ac:dyDescent="0.25">
      <c r="A68" s="381" t="s">
        <v>936</v>
      </c>
      <c r="B68" s="381"/>
      <c r="C68" s="381"/>
      <c r="D68" s="381"/>
      <c r="E68" s="381"/>
      <c r="F68" s="381"/>
      <c r="G68" s="381"/>
      <c r="H68" s="381"/>
      <c r="I68" s="381"/>
      <c r="J68" s="381"/>
      <c r="K68" s="381"/>
      <c r="L68" s="22"/>
      <c r="M68" s="22"/>
      <c r="N68" s="22"/>
      <c r="O68" s="22"/>
      <c r="P68" s="22"/>
      <c r="Q68" s="7"/>
      <c r="R68" s="7"/>
    </row>
    <row r="69" spans="1:21" s="6" customFormat="1" ht="49.5" customHeight="1" x14ac:dyDescent="0.25">
      <c r="A69" s="288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2"/>
      <c r="M69" s="22"/>
      <c r="N69" s="22"/>
      <c r="O69" s="22"/>
      <c r="P69" s="22"/>
      <c r="Q69" s="7"/>
      <c r="R69" s="7"/>
    </row>
    <row r="70" spans="1:21" s="6" customFormat="1" ht="15.75" customHeight="1" x14ac:dyDescent="0.3">
      <c r="A70" s="7"/>
      <c r="B70" s="344" t="s">
        <v>1084</v>
      </c>
      <c r="C70" s="12"/>
      <c r="D70" s="39"/>
      <c r="E70" s="39"/>
      <c r="F70" s="39"/>
      <c r="G70" s="39"/>
      <c r="H70" s="39"/>
      <c r="I70" s="39"/>
      <c r="J70" s="12"/>
      <c r="K70" s="39"/>
      <c r="L70" s="12"/>
      <c r="M70" s="7"/>
      <c r="N70" s="12"/>
      <c r="O70" s="12"/>
      <c r="P70" s="12"/>
      <c r="Q70" s="7"/>
      <c r="R70" s="7"/>
    </row>
    <row r="71" spans="1:21" ht="18.75" x14ac:dyDescent="0.3">
      <c r="B71" s="344" t="s">
        <v>1085</v>
      </c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68:K68"/>
    <mergeCell ref="T15:U18"/>
    <mergeCell ref="T19:U19"/>
    <mergeCell ref="D15:D18"/>
    <mergeCell ref="N15:O17"/>
    <mergeCell ref="H15:I17"/>
    <mergeCell ref="P15:S16"/>
    <mergeCell ref="P17:Q17"/>
    <mergeCell ref="R17:S17"/>
    <mergeCell ref="E15:E18"/>
    <mergeCell ref="J15:M16"/>
    <mergeCell ref="A15:A18"/>
    <mergeCell ref="B15:B18"/>
    <mergeCell ref="C15:C18"/>
    <mergeCell ref="T66:U66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2"/>
  <headerFooter alignWithMargins="0"/>
  <colBreaks count="1" manualBreakCount="1"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2"/>
  <sheetViews>
    <sheetView view="pageBreakPreview" topLeftCell="A394" zoomScale="90" zoomScaleNormal="70" zoomScaleSheetLayoutView="90" workbookViewId="0">
      <selection activeCell="L7" sqref="L7"/>
    </sheetView>
  </sheetViews>
  <sheetFormatPr defaultColWidth="9" defaultRowHeight="15.75" x14ac:dyDescent="0.25"/>
  <cols>
    <col min="1" max="1" width="9.75" style="50" customWidth="1"/>
    <col min="2" max="2" width="80.75" style="51" customWidth="1"/>
    <col min="3" max="3" width="10.75" style="52" customWidth="1"/>
    <col min="4" max="4" width="10.875" style="52" customWidth="1"/>
    <col min="5" max="6" width="10" style="53" customWidth="1"/>
    <col min="7" max="7" width="10" style="54" customWidth="1"/>
    <col min="8" max="8" width="20.25" style="54" customWidth="1"/>
    <col min="9" max="9" width="11.5" style="54" bestFit="1" customWidth="1"/>
    <col min="10" max="16384" width="9" style="54"/>
  </cols>
  <sheetData>
    <row r="1" spans="1:8" ht="18.75" x14ac:dyDescent="0.25">
      <c r="H1" s="55" t="s">
        <v>934</v>
      </c>
    </row>
    <row r="2" spans="1:8" ht="18.75" x14ac:dyDescent="0.25">
      <c r="H2" s="55" t="s">
        <v>0</v>
      </c>
    </row>
    <row r="3" spans="1:8" ht="18.75" x14ac:dyDescent="0.3">
      <c r="H3" s="289" t="s">
        <v>939</v>
      </c>
    </row>
    <row r="4" spans="1:8" ht="18.75" x14ac:dyDescent="0.25">
      <c r="H4" s="55"/>
    </row>
    <row r="5" spans="1:8" ht="18.75" x14ac:dyDescent="0.25">
      <c r="H5" s="55"/>
    </row>
    <row r="6" spans="1:8" x14ac:dyDescent="0.25">
      <c r="A6" s="464" t="s">
        <v>967</v>
      </c>
      <c r="B6" s="464"/>
      <c r="C6" s="464"/>
      <c r="D6" s="464"/>
      <c r="E6" s="464"/>
      <c r="F6" s="464"/>
      <c r="G6" s="464"/>
      <c r="H6" s="464"/>
    </row>
    <row r="7" spans="1:8" ht="41.25" customHeight="1" x14ac:dyDescent="0.25">
      <c r="A7" s="465"/>
      <c r="B7" s="465"/>
      <c r="C7" s="465"/>
      <c r="D7" s="465"/>
      <c r="E7" s="465"/>
      <c r="F7" s="465"/>
      <c r="G7" s="465"/>
      <c r="H7" s="465"/>
    </row>
    <row r="9" spans="1:8" ht="18.75" x14ac:dyDescent="0.25">
      <c r="A9" s="272" t="s">
        <v>1069</v>
      </c>
      <c r="B9" s="272"/>
    </row>
    <row r="10" spans="1:8" x14ac:dyDescent="0.25">
      <c r="B10" s="56" t="s">
        <v>176</v>
      </c>
    </row>
    <row r="11" spans="1:8" ht="18.75" x14ac:dyDescent="0.25">
      <c r="B11" s="57" t="s">
        <v>1130</v>
      </c>
    </row>
    <row r="12" spans="1:8" ht="18.75" x14ac:dyDescent="0.25">
      <c r="A12" s="466" t="s">
        <v>1129</v>
      </c>
      <c r="B12" s="466"/>
    </row>
    <row r="13" spans="1:8" ht="18.75" x14ac:dyDescent="0.25">
      <c r="B13" s="57"/>
    </row>
    <row r="14" spans="1:8" ht="18" customHeight="1" x14ac:dyDescent="0.25">
      <c r="A14" s="472" t="str">
        <f>'[1]1Ф'!A12:AC12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4" s="472"/>
      <c r="C14" s="472"/>
      <c r="D14" s="472"/>
      <c r="E14" s="472"/>
      <c r="F14" s="472"/>
      <c r="G14" s="472"/>
      <c r="H14" s="472"/>
    </row>
    <row r="15" spans="1:8" x14ac:dyDescent="0.25">
      <c r="A15" s="467" t="s">
        <v>285</v>
      </c>
      <c r="B15" s="467"/>
    </row>
    <row r="16" spans="1:8" x14ac:dyDescent="0.25">
      <c r="A16" s="54"/>
      <c r="B16" s="54"/>
      <c r="C16" s="54"/>
      <c r="D16" s="54"/>
      <c r="E16" s="54"/>
      <c r="F16" s="54"/>
    </row>
    <row r="17" spans="1:10" ht="65.25" customHeight="1" x14ac:dyDescent="0.25">
      <c r="A17" s="54"/>
      <c r="B17" s="54"/>
      <c r="C17" s="54"/>
      <c r="D17" s="54"/>
      <c r="E17" s="54"/>
      <c r="F17" s="54"/>
      <c r="J17" s="54" t="s">
        <v>884</v>
      </c>
    </row>
    <row r="18" spans="1:10" ht="21" thickBot="1" x14ac:dyDescent="0.3">
      <c r="A18" s="462" t="s">
        <v>286</v>
      </c>
      <c r="B18" s="462"/>
      <c r="C18" s="462"/>
      <c r="D18" s="462"/>
      <c r="E18" s="462"/>
      <c r="F18" s="462"/>
      <c r="G18" s="462"/>
      <c r="H18" s="462"/>
    </row>
    <row r="19" spans="1:10" s="145" customFormat="1" ht="66" customHeight="1" x14ac:dyDescent="0.25">
      <c r="A19" s="511" t="s">
        <v>182</v>
      </c>
      <c r="B19" s="513" t="s">
        <v>183</v>
      </c>
      <c r="C19" s="515" t="s">
        <v>287</v>
      </c>
      <c r="D19" s="517" t="s">
        <v>1128</v>
      </c>
      <c r="E19" s="518"/>
      <c r="F19" s="519" t="s">
        <v>900</v>
      </c>
      <c r="G19" s="518"/>
      <c r="H19" s="509" t="s">
        <v>7</v>
      </c>
    </row>
    <row r="20" spans="1:10" s="145" customFormat="1" ht="48" customHeight="1" x14ac:dyDescent="0.25">
      <c r="A20" s="512"/>
      <c r="B20" s="514"/>
      <c r="C20" s="516"/>
      <c r="D20" s="252" t="s">
        <v>869</v>
      </c>
      <c r="E20" s="253" t="s">
        <v>10</v>
      </c>
      <c r="F20" s="253" t="s">
        <v>870</v>
      </c>
      <c r="G20" s="252" t="s">
        <v>868</v>
      </c>
      <c r="H20" s="510"/>
    </row>
    <row r="21" spans="1:10" s="62" customFormat="1" ht="16.5" thickBot="1" x14ac:dyDescent="0.3">
      <c r="A21" s="58">
        <v>1</v>
      </c>
      <c r="B21" s="59">
        <v>2</v>
      </c>
      <c r="C21" s="60">
        <v>3</v>
      </c>
      <c r="D21" s="61">
        <v>4</v>
      </c>
      <c r="E21" s="58">
        <v>5</v>
      </c>
      <c r="F21" s="58" t="s">
        <v>866</v>
      </c>
      <c r="G21" s="59">
        <v>7</v>
      </c>
      <c r="H21" s="59">
        <v>8</v>
      </c>
      <c r="I21" s="54"/>
    </row>
    <row r="22" spans="1:10" s="62" customFormat="1" ht="19.5" thickBot="1" x14ac:dyDescent="0.3">
      <c r="A22" s="454" t="s">
        <v>288</v>
      </c>
      <c r="B22" s="455"/>
      <c r="C22" s="455"/>
      <c r="D22" s="520"/>
      <c r="E22" s="520"/>
      <c r="F22" s="520"/>
      <c r="G22" s="520"/>
      <c r="H22" s="521"/>
      <c r="I22" s="54"/>
    </row>
    <row r="23" spans="1:10" s="62" customFormat="1" x14ac:dyDescent="0.25">
      <c r="A23" s="63" t="s">
        <v>184</v>
      </c>
      <c r="B23" s="64" t="s">
        <v>289</v>
      </c>
      <c r="C23" s="65" t="s">
        <v>958</v>
      </c>
      <c r="D23" s="290">
        <f>D24</f>
        <v>3248768.0019463403</v>
      </c>
      <c r="E23" s="291">
        <f>E24</f>
        <v>3112679.4690799997</v>
      </c>
      <c r="F23" s="291">
        <f>E23-D23</f>
        <v>-136088.5328663406</v>
      </c>
      <c r="G23" s="292">
        <f>F23/D23*100</f>
        <v>-4.1889273960101132</v>
      </c>
      <c r="H23" s="293"/>
      <c r="I23" s="54"/>
    </row>
    <row r="24" spans="1:10" s="62" customFormat="1" x14ac:dyDescent="0.25">
      <c r="A24" s="69" t="s">
        <v>185</v>
      </c>
      <c r="B24" s="70" t="s">
        <v>290</v>
      </c>
      <c r="C24" s="71" t="s">
        <v>958</v>
      </c>
      <c r="D24" s="294">
        <f>D32+D37</f>
        <v>3248768.0019463403</v>
      </c>
      <c r="E24" s="295">
        <f>E32+E37</f>
        <v>3112679.4690799997</v>
      </c>
      <c r="F24" s="295">
        <f>E24-D24</f>
        <v>-136088.5328663406</v>
      </c>
      <c r="G24" s="296">
        <f>F24/D24*100</f>
        <v>-4.1889273960101132</v>
      </c>
      <c r="H24" s="297"/>
      <c r="I24" s="54"/>
    </row>
    <row r="25" spans="1:10" s="62" customFormat="1" ht="31.5" x14ac:dyDescent="0.25">
      <c r="A25" s="69" t="s">
        <v>187</v>
      </c>
      <c r="B25" s="75" t="s">
        <v>291</v>
      </c>
      <c r="C25" s="71" t="s">
        <v>958</v>
      </c>
      <c r="D25" s="298"/>
      <c r="E25" s="299"/>
      <c r="F25" s="299"/>
      <c r="G25" s="296"/>
      <c r="H25" s="297"/>
      <c r="I25" s="54"/>
    </row>
    <row r="26" spans="1:10" s="62" customFormat="1" ht="31.5" x14ac:dyDescent="0.25">
      <c r="A26" s="69" t="s">
        <v>200</v>
      </c>
      <c r="B26" s="75" t="s">
        <v>292</v>
      </c>
      <c r="C26" s="71" t="s">
        <v>958</v>
      </c>
      <c r="D26" s="298"/>
      <c r="E26" s="299"/>
      <c r="F26" s="299"/>
      <c r="G26" s="296"/>
      <c r="H26" s="297"/>
      <c r="I26" s="54"/>
    </row>
    <row r="27" spans="1:10" s="62" customFormat="1" ht="31.5" x14ac:dyDescent="0.25">
      <c r="A27" s="69" t="s">
        <v>201</v>
      </c>
      <c r="B27" s="75" t="s">
        <v>293</v>
      </c>
      <c r="C27" s="71" t="s">
        <v>958</v>
      </c>
      <c r="D27" s="298"/>
      <c r="E27" s="299"/>
      <c r="F27" s="299"/>
      <c r="G27" s="296"/>
      <c r="H27" s="297"/>
      <c r="I27" s="54"/>
    </row>
    <row r="28" spans="1:10" s="62" customFormat="1" x14ac:dyDescent="0.25">
      <c r="A28" s="69" t="s">
        <v>203</v>
      </c>
      <c r="B28" s="70" t="s">
        <v>294</v>
      </c>
      <c r="C28" s="71" t="s">
        <v>958</v>
      </c>
      <c r="D28" s="298"/>
      <c r="E28" s="299"/>
      <c r="F28" s="299"/>
      <c r="G28" s="296"/>
      <c r="H28" s="297"/>
      <c r="I28" s="54"/>
    </row>
    <row r="29" spans="1:10" s="62" customFormat="1" x14ac:dyDescent="0.25">
      <c r="A29" s="69" t="s">
        <v>226</v>
      </c>
      <c r="B29" s="70" t="s">
        <v>295</v>
      </c>
      <c r="C29" s="71" t="s">
        <v>958</v>
      </c>
      <c r="D29" s="298"/>
      <c r="E29" s="299"/>
      <c r="F29" s="299"/>
      <c r="G29" s="296"/>
      <c r="H29" s="297"/>
      <c r="I29" s="54"/>
    </row>
    <row r="30" spans="1:10" s="62" customFormat="1" ht="15.75" customHeight="1" x14ac:dyDescent="0.25">
      <c r="A30" s="69" t="s">
        <v>227</v>
      </c>
      <c r="B30" s="70" t="s">
        <v>296</v>
      </c>
      <c r="C30" s="71" t="s">
        <v>958</v>
      </c>
      <c r="D30" s="298"/>
      <c r="E30" s="299"/>
      <c r="F30" s="299"/>
      <c r="G30" s="296"/>
      <c r="H30" s="297"/>
      <c r="I30" s="54"/>
    </row>
    <row r="31" spans="1:10" s="62" customFormat="1" x14ac:dyDescent="0.25">
      <c r="A31" s="69" t="s">
        <v>297</v>
      </c>
      <c r="B31" s="70" t="s">
        <v>298</v>
      </c>
      <c r="C31" s="71" t="s">
        <v>958</v>
      </c>
      <c r="D31" s="298"/>
      <c r="E31" s="299"/>
      <c r="F31" s="299"/>
      <c r="G31" s="296"/>
      <c r="H31" s="297"/>
      <c r="I31" s="54"/>
    </row>
    <row r="32" spans="1:10" s="62" customFormat="1" x14ac:dyDescent="0.25">
      <c r="A32" s="69" t="s">
        <v>299</v>
      </c>
      <c r="B32" s="70" t="s">
        <v>300</v>
      </c>
      <c r="C32" s="71" t="s">
        <v>958</v>
      </c>
      <c r="D32" s="298">
        <v>3239170.9413963403</v>
      </c>
      <c r="E32" s="299">
        <v>3106891.5291299997</v>
      </c>
      <c r="F32" s="299">
        <f t="shared" ref="F32:F81" si="0">E32-D32</f>
        <v>-132279.41226634057</v>
      </c>
      <c r="G32" s="296">
        <f>F32/D32*100</f>
        <v>-4.0837428669114209</v>
      </c>
      <c r="H32" s="297"/>
      <c r="I32" s="54"/>
    </row>
    <row r="33" spans="1:9" s="62" customFormat="1" x14ac:dyDescent="0.25">
      <c r="A33" s="69" t="s">
        <v>301</v>
      </c>
      <c r="B33" s="70" t="s">
        <v>302</v>
      </c>
      <c r="C33" s="71" t="s">
        <v>958</v>
      </c>
      <c r="D33" s="298"/>
      <c r="E33" s="299"/>
      <c r="F33" s="299"/>
      <c r="G33" s="296"/>
      <c r="H33" s="297"/>
      <c r="I33" s="54"/>
    </row>
    <row r="34" spans="1:9" s="62" customFormat="1" ht="31.5" x14ac:dyDescent="0.25">
      <c r="A34" s="69" t="s">
        <v>303</v>
      </c>
      <c r="B34" s="75" t="s">
        <v>304</v>
      </c>
      <c r="C34" s="71" t="s">
        <v>958</v>
      </c>
      <c r="D34" s="298"/>
      <c r="E34" s="299"/>
      <c r="F34" s="299"/>
      <c r="G34" s="296"/>
      <c r="H34" s="297"/>
      <c r="I34" s="54"/>
    </row>
    <row r="35" spans="1:9" s="62" customFormat="1" x14ac:dyDescent="0.25">
      <c r="A35" s="69" t="s">
        <v>305</v>
      </c>
      <c r="B35" s="76" t="s">
        <v>198</v>
      </c>
      <c r="C35" s="71" t="s">
        <v>958</v>
      </c>
      <c r="D35" s="298"/>
      <c r="E35" s="299"/>
      <c r="F35" s="299"/>
      <c r="G35" s="296"/>
      <c r="H35" s="297"/>
      <c r="I35" s="54"/>
    </row>
    <row r="36" spans="1:9" s="62" customFormat="1" x14ac:dyDescent="0.25">
      <c r="A36" s="69" t="s">
        <v>306</v>
      </c>
      <c r="B36" s="76" t="s">
        <v>199</v>
      </c>
      <c r="C36" s="71" t="s">
        <v>958</v>
      </c>
      <c r="D36" s="298"/>
      <c r="E36" s="299"/>
      <c r="F36" s="299"/>
      <c r="G36" s="296"/>
      <c r="H36" s="297"/>
      <c r="I36" s="54"/>
    </row>
    <row r="37" spans="1:9" s="62" customFormat="1" ht="16.5" thickBot="1" x14ac:dyDescent="0.3">
      <c r="A37" s="86" t="s">
        <v>307</v>
      </c>
      <c r="B37" s="300" t="s">
        <v>308</v>
      </c>
      <c r="C37" s="88" t="s">
        <v>958</v>
      </c>
      <c r="D37" s="301">
        <v>9597.0605500000001</v>
      </c>
      <c r="E37" s="302">
        <v>5787.9399500000009</v>
      </c>
      <c r="F37" s="302">
        <f t="shared" si="0"/>
        <v>-3809.1205999999993</v>
      </c>
      <c r="G37" s="303">
        <f>F37/D37*100</f>
        <v>-39.690492522733948</v>
      </c>
      <c r="H37" s="304"/>
      <c r="I37" s="54"/>
    </row>
    <row r="38" spans="1:9" s="62" customFormat="1" ht="31.5" x14ac:dyDescent="0.25">
      <c r="A38" s="90" t="s">
        <v>231</v>
      </c>
      <c r="B38" s="95" t="s">
        <v>309</v>
      </c>
      <c r="C38" s="305" t="s">
        <v>958</v>
      </c>
      <c r="D38" s="298">
        <f>D39</f>
        <v>3251918.7902184078</v>
      </c>
      <c r="E38" s="299">
        <f>E39</f>
        <v>3126712.9994730079</v>
      </c>
      <c r="F38" s="299">
        <f t="shared" si="0"/>
        <v>-125205.79074539989</v>
      </c>
      <c r="G38" s="296">
        <f t="shared" ref="G38:G99" si="1">F38/D38*100</f>
        <v>-3.8502127150903029</v>
      </c>
      <c r="H38" s="293"/>
      <c r="I38" s="306"/>
    </row>
    <row r="39" spans="1:9" s="62" customFormat="1" x14ac:dyDescent="0.25">
      <c r="A39" s="69" t="s">
        <v>233</v>
      </c>
      <c r="B39" s="70" t="s">
        <v>290</v>
      </c>
      <c r="C39" s="307" t="s">
        <v>958</v>
      </c>
      <c r="D39" s="298">
        <f>D47+D52</f>
        <v>3251918.7902184078</v>
      </c>
      <c r="E39" s="299">
        <f>E47+E52</f>
        <v>3126712.9994730079</v>
      </c>
      <c r="F39" s="299">
        <f t="shared" si="0"/>
        <v>-125205.79074539989</v>
      </c>
      <c r="G39" s="296">
        <f t="shared" si="1"/>
        <v>-3.8502127150903029</v>
      </c>
      <c r="H39" s="297"/>
      <c r="I39" s="306"/>
    </row>
    <row r="40" spans="1:9" s="62" customFormat="1" ht="31.5" x14ac:dyDescent="0.25">
      <c r="A40" s="69" t="s">
        <v>310</v>
      </c>
      <c r="B40" s="77" t="s">
        <v>291</v>
      </c>
      <c r="C40" s="307" t="s">
        <v>958</v>
      </c>
      <c r="D40" s="308"/>
      <c r="E40" s="309"/>
      <c r="F40" s="309"/>
      <c r="G40" s="296"/>
      <c r="H40" s="297"/>
      <c r="I40" s="306"/>
    </row>
    <row r="41" spans="1:9" s="62" customFormat="1" ht="31.5" x14ac:dyDescent="0.25">
      <c r="A41" s="69" t="s">
        <v>311</v>
      </c>
      <c r="B41" s="77" t="s">
        <v>292</v>
      </c>
      <c r="C41" s="307" t="s">
        <v>958</v>
      </c>
      <c r="D41" s="308"/>
      <c r="E41" s="309"/>
      <c r="F41" s="309"/>
      <c r="G41" s="296"/>
      <c r="H41" s="297"/>
      <c r="I41" s="306"/>
    </row>
    <row r="42" spans="1:9" s="62" customFormat="1" ht="31.5" x14ac:dyDescent="0.25">
      <c r="A42" s="69" t="s">
        <v>312</v>
      </c>
      <c r="B42" s="77" t="s">
        <v>293</v>
      </c>
      <c r="C42" s="307" t="s">
        <v>958</v>
      </c>
      <c r="D42" s="308"/>
      <c r="E42" s="309"/>
      <c r="F42" s="309"/>
      <c r="G42" s="296"/>
      <c r="H42" s="297"/>
      <c r="I42" s="54"/>
    </row>
    <row r="43" spans="1:9" s="62" customFormat="1" x14ac:dyDescent="0.25">
      <c r="A43" s="69" t="s">
        <v>235</v>
      </c>
      <c r="B43" s="70" t="s">
        <v>294</v>
      </c>
      <c r="C43" s="307" t="s">
        <v>958</v>
      </c>
      <c r="D43" s="308"/>
      <c r="E43" s="309"/>
      <c r="F43" s="309"/>
      <c r="G43" s="296"/>
      <c r="H43" s="297"/>
      <c r="I43" s="54"/>
    </row>
    <row r="44" spans="1:9" s="62" customFormat="1" x14ac:dyDescent="0.25">
      <c r="A44" s="69" t="s">
        <v>237</v>
      </c>
      <c r="B44" s="70" t="s">
        <v>295</v>
      </c>
      <c r="C44" s="307" t="s">
        <v>958</v>
      </c>
      <c r="D44" s="308"/>
      <c r="E44" s="309"/>
      <c r="F44" s="309"/>
      <c r="G44" s="296"/>
      <c r="H44" s="297"/>
      <c r="I44" s="54"/>
    </row>
    <row r="45" spans="1:9" s="62" customFormat="1" x14ac:dyDescent="0.25">
      <c r="A45" s="69" t="s">
        <v>238</v>
      </c>
      <c r="B45" s="70" t="s">
        <v>296</v>
      </c>
      <c r="C45" s="307" t="s">
        <v>958</v>
      </c>
      <c r="D45" s="308"/>
      <c r="E45" s="309"/>
      <c r="F45" s="309"/>
      <c r="G45" s="296"/>
      <c r="H45" s="297"/>
      <c r="I45" s="54"/>
    </row>
    <row r="46" spans="1:9" s="62" customFormat="1" x14ac:dyDescent="0.25">
      <c r="A46" s="69" t="s">
        <v>240</v>
      </c>
      <c r="B46" s="70" t="s">
        <v>298</v>
      </c>
      <c r="C46" s="307" t="s">
        <v>958</v>
      </c>
      <c r="D46" s="308"/>
      <c r="E46" s="309"/>
      <c r="F46" s="309"/>
      <c r="G46" s="296"/>
      <c r="H46" s="297"/>
      <c r="I46" s="54"/>
    </row>
    <row r="47" spans="1:9" s="62" customFormat="1" x14ac:dyDescent="0.25">
      <c r="A47" s="69" t="s">
        <v>250</v>
      </c>
      <c r="B47" s="70" t="s">
        <v>300</v>
      </c>
      <c r="C47" s="307" t="s">
        <v>958</v>
      </c>
      <c r="D47" s="298">
        <v>3245123.9630313781</v>
      </c>
      <c r="E47" s="299">
        <v>3120012.6661830074</v>
      </c>
      <c r="F47" s="299">
        <f t="shared" si="0"/>
        <v>-125111.29684837069</v>
      </c>
      <c r="G47" s="296">
        <f t="shared" si="1"/>
        <v>-3.8553626386432422</v>
      </c>
      <c r="H47" s="297"/>
      <c r="I47" s="54"/>
    </row>
    <row r="48" spans="1:9" s="62" customFormat="1" ht="15.75" customHeight="1" x14ac:dyDescent="0.25">
      <c r="A48" s="69" t="s">
        <v>252</v>
      </c>
      <c r="B48" s="70" t="s">
        <v>302</v>
      </c>
      <c r="C48" s="307" t="s">
        <v>958</v>
      </c>
      <c r="D48" s="298"/>
      <c r="E48" s="299"/>
      <c r="F48" s="299"/>
      <c r="G48" s="296"/>
      <c r="H48" s="297"/>
      <c r="I48" s="54"/>
    </row>
    <row r="49" spans="1:9" s="62" customFormat="1" ht="31.5" x14ac:dyDescent="0.25">
      <c r="A49" s="69" t="s">
        <v>313</v>
      </c>
      <c r="B49" s="75" t="s">
        <v>304</v>
      </c>
      <c r="C49" s="307" t="s">
        <v>958</v>
      </c>
      <c r="D49" s="298"/>
      <c r="E49" s="299"/>
      <c r="F49" s="299"/>
      <c r="G49" s="296"/>
      <c r="H49" s="297"/>
      <c r="I49" s="54"/>
    </row>
    <row r="50" spans="1:9" s="62" customFormat="1" x14ac:dyDescent="0.25">
      <c r="A50" s="69" t="s">
        <v>314</v>
      </c>
      <c r="B50" s="77" t="s">
        <v>198</v>
      </c>
      <c r="C50" s="307" t="s">
        <v>958</v>
      </c>
      <c r="D50" s="298"/>
      <c r="E50" s="299"/>
      <c r="F50" s="299"/>
      <c r="G50" s="296"/>
      <c r="H50" s="297"/>
      <c r="I50" s="54"/>
    </row>
    <row r="51" spans="1:9" s="62" customFormat="1" x14ac:dyDescent="0.25">
      <c r="A51" s="69" t="s">
        <v>315</v>
      </c>
      <c r="B51" s="77" t="s">
        <v>199</v>
      </c>
      <c r="C51" s="307" t="s">
        <v>958</v>
      </c>
      <c r="D51" s="298"/>
      <c r="E51" s="299"/>
      <c r="F51" s="299"/>
      <c r="G51" s="296"/>
      <c r="H51" s="297"/>
      <c r="I51" s="54"/>
    </row>
    <row r="52" spans="1:9" s="62" customFormat="1" x14ac:dyDescent="0.25">
      <c r="A52" s="69" t="s">
        <v>316</v>
      </c>
      <c r="B52" s="70" t="s">
        <v>308</v>
      </c>
      <c r="C52" s="307" t="s">
        <v>958</v>
      </c>
      <c r="D52" s="298">
        <v>6794.8271870296448</v>
      </c>
      <c r="E52" s="299">
        <v>6700.3332900004461</v>
      </c>
      <c r="F52" s="299">
        <f t="shared" si="0"/>
        <v>-94.493897029198706</v>
      </c>
      <c r="G52" s="296">
        <f t="shared" si="1"/>
        <v>-1.3906740293494744</v>
      </c>
      <c r="H52" s="297"/>
      <c r="I52" s="54"/>
    </row>
    <row r="53" spans="1:9" s="62" customFormat="1" x14ac:dyDescent="0.25">
      <c r="A53" s="69" t="s">
        <v>317</v>
      </c>
      <c r="B53" s="78" t="s">
        <v>318</v>
      </c>
      <c r="C53" s="307" t="s">
        <v>958</v>
      </c>
      <c r="D53" s="298">
        <f>D54+D55+D60+D61</f>
        <v>1624599.0316369503</v>
      </c>
      <c r="E53" s="299">
        <f>E55+E60+E61</f>
        <v>1565353.4110292643</v>
      </c>
      <c r="F53" s="299">
        <f t="shared" si="0"/>
        <v>-59245.620607685996</v>
      </c>
      <c r="G53" s="296">
        <f t="shared" si="1"/>
        <v>-3.6467841882184278</v>
      </c>
      <c r="H53" s="297"/>
      <c r="I53" s="54"/>
    </row>
    <row r="54" spans="1:9" s="62" customFormat="1" x14ac:dyDescent="0.25">
      <c r="A54" s="69" t="s">
        <v>310</v>
      </c>
      <c r="B54" s="77" t="s">
        <v>319</v>
      </c>
      <c r="C54" s="307" t="s">
        <v>958</v>
      </c>
      <c r="D54" s="298"/>
      <c r="E54" s="299"/>
      <c r="F54" s="299"/>
      <c r="G54" s="296"/>
      <c r="H54" s="297"/>
      <c r="I54" s="54"/>
    </row>
    <row r="55" spans="1:9" s="62" customFormat="1" x14ac:dyDescent="0.25">
      <c r="A55" s="69" t="s">
        <v>311</v>
      </c>
      <c r="B55" s="76" t="s">
        <v>320</v>
      </c>
      <c r="C55" s="307" t="s">
        <v>958</v>
      </c>
      <c r="D55" s="298">
        <f>D56+D59</f>
        <v>1619752.1095039225</v>
      </c>
      <c r="E55" s="299">
        <f>E56+E59</f>
        <v>1563146.3827192644</v>
      </c>
      <c r="F55" s="299">
        <f t="shared" si="0"/>
        <v>-56605.726784658153</v>
      </c>
      <c r="G55" s="296">
        <f t="shared" si="1"/>
        <v>-3.4947154229664594</v>
      </c>
      <c r="H55" s="297"/>
      <c r="I55" s="54"/>
    </row>
    <row r="56" spans="1:9" s="62" customFormat="1" x14ac:dyDescent="0.25">
      <c r="A56" s="69" t="s">
        <v>321</v>
      </c>
      <c r="B56" s="79" t="s">
        <v>322</v>
      </c>
      <c r="C56" s="307" t="s">
        <v>958</v>
      </c>
      <c r="D56" s="298">
        <f>D57+D58</f>
        <v>1619752.1095039225</v>
      </c>
      <c r="E56" s="299">
        <f>E58</f>
        <v>1563146.3827192644</v>
      </c>
      <c r="F56" s="299">
        <f t="shared" si="0"/>
        <v>-56605.726784658153</v>
      </c>
      <c r="G56" s="296">
        <f t="shared" si="1"/>
        <v>-3.4947154229664594</v>
      </c>
      <c r="H56" s="297"/>
      <c r="I56" s="54"/>
    </row>
    <row r="57" spans="1:9" s="62" customFormat="1" ht="31.5" x14ac:dyDescent="0.25">
      <c r="A57" s="69" t="s">
        <v>323</v>
      </c>
      <c r="B57" s="80" t="s">
        <v>324</v>
      </c>
      <c r="C57" s="307" t="s">
        <v>958</v>
      </c>
      <c r="D57" s="308"/>
      <c r="E57" s="309"/>
      <c r="F57" s="309"/>
      <c r="G57" s="296"/>
      <c r="H57" s="297"/>
      <c r="I57" s="54"/>
    </row>
    <row r="58" spans="1:9" s="62" customFormat="1" x14ac:dyDescent="0.25">
      <c r="A58" s="69" t="s">
        <v>325</v>
      </c>
      <c r="B58" s="80" t="s">
        <v>326</v>
      </c>
      <c r="C58" s="307" t="s">
        <v>958</v>
      </c>
      <c r="D58" s="298">
        <v>1619752.1095039225</v>
      </c>
      <c r="E58" s="299">
        <v>1563146.3827192644</v>
      </c>
      <c r="F58" s="299">
        <f t="shared" si="0"/>
        <v>-56605.726784658153</v>
      </c>
      <c r="G58" s="296">
        <f t="shared" si="1"/>
        <v>-3.4947154229664594</v>
      </c>
      <c r="H58" s="297"/>
      <c r="I58" s="54"/>
    </row>
    <row r="59" spans="1:9" s="62" customFormat="1" ht="15.75" customHeight="1" x14ac:dyDescent="0.25">
      <c r="A59" s="69" t="s">
        <v>327</v>
      </c>
      <c r="B59" s="79" t="s">
        <v>328</v>
      </c>
      <c r="C59" s="307" t="s">
        <v>958</v>
      </c>
      <c r="D59" s="298"/>
      <c r="E59" s="299"/>
      <c r="F59" s="299"/>
      <c r="G59" s="296"/>
      <c r="H59" s="297"/>
      <c r="I59" s="54"/>
    </row>
    <row r="60" spans="1:9" s="62" customFormat="1" ht="64.5" x14ac:dyDescent="0.25">
      <c r="A60" s="69" t="s">
        <v>312</v>
      </c>
      <c r="B60" s="76" t="s">
        <v>329</v>
      </c>
      <c r="C60" s="307" t="s">
        <v>958</v>
      </c>
      <c r="D60" s="298">
        <v>4583.5551330277758</v>
      </c>
      <c r="E60" s="299">
        <v>2196.9658100000001</v>
      </c>
      <c r="F60" s="299">
        <f t="shared" si="0"/>
        <v>-2386.5893230277757</v>
      </c>
      <c r="G60" s="296">
        <f t="shared" si="1"/>
        <v>-52.068520040932889</v>
      </c>
      <c r="H60" s="297" t="s">
        <v>1131</v>
      </c>
      <c r="I60" s="54"/>
    </row>
    <row r="61" spans="1:9" s="62" customFormat="1" ht="39" x14ac:dyDescent="0.25">
      <c r="A61" s="69" t="s">
        <v>330</v>
      </c>
      <c r="B61" s="76" t="s">
        <v>331</v>
      </c>
      <c r="C61" s="307" t="s">
        <v>958</v>
      </c>
      <c r="D61" s="298">
        <v>263.36699999999996</v>
      </c>
      <c r="E61" s="299">
        <v>10.0625</v>
      </c>
      <c r="F61" s="299">
        <f t="shared" si="0"/>
        <v>-253.30449999999996</v>
      </c>
      <c r="G61" s="296">
        <f t="shared" si="1"/>
        <v>-96.179285939392557</v>
      </c>
      <c r="H61" s="297" t="s">
        <v>1081</v>
      </c>
      <c r="I61" s="54"/>
    </row>
    <row r="62" spans="1:9" s="62" customFormat="1" x14ac:dyDescent="0.25">
      <c r="A62" s="69" t="s">
        <v>332</v>
      </c>
      <c r="B62" s="78" t="s">
        <v>333</v>
      </c>
      <c r="C62" s="307" t="s">
        <v>958</v>
      </c>
      <c r="D62" s="298">
        <f>D63+D64+D65+D66+D67</f>
        <v>1402949.3376850791</v>
      </c>
      <c r="E62" s="299">
        <f>E63+E64+E65+E66+E67</f>
        <v>1353571.0246037433</v>
      </c>
      <c r="F62" s="299">
        <f t="shared" si="0"/>
        <v>-49378.313081335742</v>
      </c>
      <c r="G62" s="296">
        <f t="shared" si="1"/>
        <v>-3.5196077117661191</v>
      </c>
      <c r="H62" s="297"/>
      <c r="I62" s="54"/>
    </row>
    <row r="63" spans="1:9" s="62" customFormat="1" ht="31.5" x14ac:dyDescent="0.25">
      <c r="A63" s="69" t="s">
        <v>334</v>
      </c>
      <c r="B63" s="77" t="s">
        <v>335</v>
      </c>
      <c r="C63" s="307" t="s">
        <v>958</v>
      </c>
      <c r="D63" s="298">
        <v>562566.85374441999</v>
      </c>
      <c r="E63" s="299">
        <v>550361.05934119003</v>
      </c>
      <c r="F63" s="299">
        <f t="shared" si="0"/>
        <v>-12205.794403229957</v>
      </c>
      <c r="G63" s="296">
        <f t="shared" si="1"/>
        <v>-2.1696611384031481</v>
      </c>
      <c r="H63" s="297"/>
      <c r="I63" s="54"/>
    </row>
    <row r="64" spans="1:9" s="62" customFormat="1" ht="31.5" x14ac:dyDescent="0.25">
      <c r="A64" s="69" t="s">
        <v>336</v>
      </c>
      <c r="B64" s="77" t="s">
        <v>337</v>
      </c>
      <c r="C64" s="307" t="s">
        <v>958</v>
      </c>
      <c r="D64" s="298">
        <v>838227.60017455008</v>
      </c>
      <c r="E64" s="299">
        <v>801081.38768255338</v>
      </c>
      <c r="F64" s="299">
        <f t="shared" si="0"/>
        <v>-37146.212491996703</v>
      </c>
      <c r="G64" s="296">
        <f t="shared" si="1"/>
        <v>-4.4315186572550802</v>
      </c>
      <c r="H64" s="297"/>
      <c r="I64" s="54"/>
    </row>
    <row r="65" spans="1:9" s="62" customFormat="1" x14ac:dyDescent="0.25">
      <c r="A65" s="69" t="s">
        <v>338</v>
      </c>
      <c r="B65" s="76" t="s">
        <v>339</v>
      </c>
      <c r="C65" s="307" t="s">
        <v>958</v>
      </c>
      <c r="D65" s="298"/>
      <c r="E65" s="299"/>
      <c r="F65" s="299"/>
      <c r="G65" s="296"/>
      <c r="H65" s="297"/>
      <c r="I65" s="54"/>
    </row>
    <row r="66" spans="1:9" s="62" customFormat="1" x14ac:dyDescent="0.25">
      <c r="A66" s="69" t="s">
        <v>340</v>
      </c>
      <c r="B66" s="76" t="s">
        <v>341</v>
      </c>
      <c r="C66" s="307" t="s">
        <v>958</v>
      </c>
      <c r="D66" s="298">
        <v>2154.8837661090001</v>
      </c>
      <c r="E66" s="299">
        <v>2128.5775800000001</v>
      </c>
      <c r="F66" s="299">
        <f t="shared" si="0"/>
        <v>-26.306186109000009</v>
      </c>
      <c r="G66" s="296">
        <f t="shared" si="1"/>
        <v>-1.2207705363384953</v>
      </c>
      <c r="H66" s="297"/>
      <c r="I66" s="54"/>
    </row>
    <row r="67" spans="1:9" s="62" customFormat="1" x14ac:dyDescent="0.25">
      <c r="A67" s="69" t="s">
        <v>342</v>
      </c>
      <c r="B67" s="76" t="s">
        <v>343</v>
      </c>
      <c r="C67" s="307" t="s">
        <v>958</v>
      </c>
      <c r="D67" s="298"/>
      <c r="E67" s="299"/>
      <c r="F67" s="299"/>
      <c r="G67" s="296"/>
      <c r="H67" s="297"/>
      <c r="I67" s="54"/>
    </row>
    <row r="68" spans="1:9" s="62" customFormat="1" x14ac:dyDescent="0.25">
      <c r="A68" s="69" t="s">
        <v>344</v>
      </c>
      <c r="B68" s="78" t="s">
        <v>345</v>
      </c>
      <c r="C68" s="307" t="s">
        <v>958</v>
      </c>
      <c r="D68" s="298">
        <v>75740.063832846674</v>
      </c>
      <c r="E68" s="299">
        <v>76381.983420000019</v>
      </c>
      <c r="F68" s="299">
        <f t="shared" si="0"/>
        <v>641.91958715334476</v>
      </c>
      <c r="G68" s="296">
        <f t="shared" si="1"/>
        <v>0.84752976782541256</v>
      </c>
      <c r="H68" s="297"/>
      <c r="I68" s="54"/>
    </row>
    <row r="69" spans="1:9" s="62" customFormat="1" x14ac:dyDescent="0.25">
      <c r="A69" s="69" t="s">
        <v>346</v>
      </c>
      <c r="B69" s="78" t="s">
        <v>347</v>
      </c>
      <c r="C69" s="307" t="s">
        <v>958</v>
      </c>
      <c r="D69" s="298">
        <v>2822.232879877808</v>
      </c>
      <c r="E69" s="299">
        <v>2249.11708</v>
      </c>
      <c r="F69" s="299">
        <f t="shared" si="0"/>
        <v>-573.11579987780806</v>
      </c>
      <c r="G69" s="296">
        <f t="shared" si="1"/>
        <v>-20.30717606488313</v>
      </c>
      <c r="H69" s="297"/>
      <c r="I69" s="54"/>
    </row>
    <row r="70" spans="1:9" s="62" customFormat="1" x14ac:dyDescent="0.25">
      <c r="A70" s="69" t="s">
        <v>348</v>
      </c>
      <c r="B70" s="78" t="s">
        <v>349</v>
      </c>
      <c r="C70" s="307" t="s">
        <v>958</v>
      </c>
      <c r="D70" s="298">
        <f>D71+D72</f>
        <v>172.73604071428605</v>
      </c>
      <c r="E70" s="299">
        <f>E71+E72</f>
        <v>110.36499999999999</v>
      </c>
      <c r="F70" s="299">
        <f t="shared" si="0"/>
        <v>-62.371040714286053</v>
      </c>
      <c r="G70" s="296">
        <v>0</v>
      </c>
      <c r="H70" s="297"/>
      <c r="I70" s="54"/>
    </row>
    <row r="71" spans="1:9" s="62" customFormat="1" x14ac:dyDescent="0.25">
      <c r="A71" s="69" t="s">
        <v>242</v>
      </c>
      <c r="B71" s="76" t="s">
        <v>350</v>
      </c>
      <c r="C71" s="307" t="s">
        <v>958</v>
      </c>
      <c r="D71" s="298">
        <v>172.73604071428605</v>
      </c>
      <c r="E71" s="299">
        <v>110.36499999999999</v>
      </c>
      <c r="F71" s="299">
        <f t="shared" si="0"/>
        <v>-62.371040714286053</v>
      </c>
      <c r="G71" s="296">
        <v>0</v>
      </c>
      <c r="H71" s="297"/>
      <c r="I71" s="54"/>
    </row>
    <row r="72" spans="1:9" s="62" customFormat="1" x14ac:dyDescent="0.25">
      <c r="A72" s="69" t="s">
        <v>246</v>
      </c>
      <c r="B72" s="76" t="s">
        <v>351</v>
      </c>
      <c r="C72" s="307" t="s">
        <v>958</v>
      </c>
      <c r="D72" s="298"/>
      <c r="E72" s="299"/>
      <c r="F72" s="299"/>
      <c r="G72" s="296"/>
      <c r="H72" s="297"/>
      <c r="I72" s="54"/>
    </row>
    <row r="73" spans="1:9" s="62" customFormat="1" x14ac:dyDescent="0.25">
      <c r="A73" s="69" t="s">
        <v>352</v>
      </c>
      <c r="B73" s="78" t="s">
        <v>353</v>
      </c>
      <c r="C73" s="307" t="s">
        <v>958</v>
      </c>
      <c r="D73" s="298">
        <f>D74+D75+D76</f>
        <v>51177.66363733953</v>
      </c>
      <c r="E73" s="299">
        <f>E74+E75+E76</f>
        <v>47283.070370000001</v>
      </c>
      <c r="F73" s="299">
        <f t="shared" si="0"/>
        <v>-3894.5932673395291</v>
      </c>
      <c r="G73" s="296">
        <f t="shared" si="1"/>
        <v>-7.6099473687149919</v>
      </c>
      <c r="H73" s="297"/>
      <c r="I73" s="54"/>
    </row>
    <row r="74" spans="1:9" s="62" customFormat="1" x14ac:dyDescent="0.25">
      <c r="A74" s="69" t="s">
        <v>354</v>
      </c>
      <c r="B74" s="76" t="s">
        <v>355</v>
      </c>
      <c r="C74" s="307" t="s">
        <v>958</v>
      </c>
      <c r="D74" s="298"/>
      <c r="E74" s="299"/>
      <c r="F74" s="299"/>
      <c r="G74" s="296"/>
      <c r="H74" s="297"/>
      <c r="I74" s="54"/>
    </row>
    <row r="75" spans="1:9" s="62" customFormat="1" x14ac:dyDescent="0.25">
      <c r="A75" s="69" t="s">
        <v>356</v>
      </c>
      <c r="B75" s="76" t="s">
        <v>357</v>
      </c>
      <c r="C75" s="307" t="s">
        <v>958</v>
      </c>
      <c r="D75" s="298">
        <v>7670.6052185999979</v>
      </c>
      <c r="E75" s="299">
        <v>7745.2075700000005</v>
      </c>
      <c r="F75" s="299">
        <f t="shared" si="0"/>
        <v>74.60235140000259</v>
      </c>
      <c r="G75" s="296">
        <f t="shared" si="1"/>
        <v>0.97257451366554171</v>
      </c>
      <c r="H75" s="297"/>
      <c r="I75" s="54"/>
    </row>
    <row r="76" spans="1:9" s="62" customFormat="1" ht="16.5" thickBot="1" x14ac:dyDescent="0.3">
      <c r="A76" s="81" t="s">
        <v>358</v>
      </c>
      <c r="B76" s="82" t="s">
        <v>359</v>
      </c>
      <c r="C76" s="310" t="s">
        <v>958</v>
      </c>
      <c r="D76" s="311">
        <v>43507.058418739529</v>
      </c>
      <c r="E76" s="312">
        <v>39537.862800000003</v>
      </c>
      <c r="F76" s="312">
        <f t="shared" si="0"/>
        <v>-3969.1956187395263</v>
      </c>
      <c r="G76" s="313">
        <f t="shared" si="1"/>
        <v>-9.1231072910916424</v>
      </c>
      <c r="H76" s="314"/>
      <c r="I76" s="54"/>
    </row>
    <row r="77" spans="1:9" s="62" customFormat="1" x14ac:dyDescent="0.25">
      <c r="A77" s="63" t="s">
        <v>360</v>
      </c>
      <c r="B77" s="85" t="s">
        <v>361</v>
      </c>
      <c r="C77" s="315" t="s">
        <v>958</v>
      </c>
      <c r="D77" s="316">
        <f>D78+D79+D80</f>
        <v>9837.6142200000013</v>
      </c>
      <c r="E77" s="317">
        <f>E78+E79+E80</f>
        <v>6012.6142200000004</v>
      </c>
      <c r="F77" s="317">
        <f t="shared" si="0"/>
        <v>-3825.0000000000009</v>
      </c>
      <c r="G77" s="292">
        <f t="shared" si="1"/>
        <v>-38.881378294177509</v>
      </c>
      <c r="H77" s="293"/>
      <c r="I77" s="54"/>
    </row>
    <row r="78" spans="1:9" s="62" customFormat="1" x14ac:dyDescent="0.25">
      <c r="A78" s="69" t="s">
        <v>362</v>
      </c>
      <c r="B78" s="76" t="s">
        <v>363</v>
      </c>
      <c r="C78" s="307" t="s">
        <v>958</v>
      </c>
      <c r="D78" s="298">
        <v>3825.0000000000005</v>
      </c>
      <c r="E78" s="299">
        <v>0</v>
      </c>
      <c r="F78" s="299">
        <f t="shared" si="0"/>
        <v>-3825.0000000000005</v>
      </c>
      <c r="G78" s="296">
        <f t="shared" si="1"/>
        <v>-100</v>
      </c>
      <c r="H78" s="297"/>
      <c r="I78" s="54"/>
    </row>
    <row r="79" spans="1:9" s="62" customFormat="1" x14ac:dyDescent="0.25">
      <c r="A79" s="69" t="s">
        <v>364</v>
      </c>
      <c r="B79" s="76" t="s">
        <v>365</v>
      </c>
      <c r="C79" s="307" t="s">
        <v>958</v>
      </c>
      <c r="D79" s="298"/>
      <c r="E79" s="299"/>
      <c r="F79" s="299"/>
      <c r="G79" s="296"/>
      <c r="H79" s="297"/>
      <c r="I79" s="54"/>
    </row>
    <row r="80" spans="1:9" s="62" customFormat="1" ht="16.5" thickBot="1" x14ac:dyDescent="0.3">
      <c r="A80" s="86" t="s">
        <v>366</v>
      </c>
      <c r="B80" s="87" t="s">
        <v>367</v>
      </c>
      <c r="C80" s="318" t="s">
        <v>958</v>
      </c>
      <c r="D80" s="301">
        <v>6012.6142200000004</v>
      </c>
      <c r="E80" s="302">
        <v>6012.6142200000004</v>
      </c>
      <c r="F80" s="302">
        <f t="shared" si="0"/>
        <v>0</v>
      </c>
      <c r="G80" s="303">
        <f t="shared" si="1"/>
        <v>0</v>
      </c>
      <c r="H80" s="304"/>
      <c r="I80" s="54"/>
    </row>
    <row r="81" spans="1:10" s="62" customFormat="1" x14ac:dyDescent="0.25">
      <c r="A81" s="90" t="s">
        <v>368</v>
      </c>
      <c r="B81" s="95" t="s">
        <v>369</v>
      </c>
      <c r="C81" s="305" t="s">
        <v>958</v>
      </c>
      <c r="D81" s="319">
        <f>D23-D53-D62-D68-D69-D70-D73-D77</f>
        <v>81469.322013532597</v>
      </c>
      <c r="E81" s="320">
        <f>E23-E53-E62-E68-E69-E70-E73-E77</f>
        <v>61717.883356992024</v>
      </c>
      <c r="F81" s="320">
        <f t="shared" si="0"/>
        <v>-19751.438656540573</v>
      </c>
      <c r="G81" s="321">
        <f t="shared" si="1"/>
        <v>-24.244019918638486</v>
      </c>
      <c r="H81" s="322"/>
      <c r="I81" s="306"/>
      <c r="J81" s="362"/>
    </row>
    <row r="82" spans="1:10" s="62" customFormat="1" x14ac:dyDescent="0.25">
      <c r="A82" s="69" t="s">
        <v>370</v>
      </c>
      <c r="B82" s="70" t="s">
        <v>290</v>
      </c>
      <c r="C82" s="307" t="s">
        <v>958</v>
      </c>
      <c r="D82" s="308"/>
      <c r="E82" s="323"/>
      <c r="F82" s="299"/>
      <c r="G82" s="296"/>
      <c r="H82" s="297"/>
      <c r="I82" s="54"/>
    </row>
    <row r="83" spans="1:10" s="62" customFormat="1" ht="31.5" x14ac:dyDescent="0.25">
      <c r="A83" s="69" t="s">
        <v>371</v>
      </c>
      <c r="B83" s="77" t="s">
        <v>291</v>
      </c>
      <c r="C83" s="307" t="s">
        <v>958</v>
      </c>
      <c r="D83" s="308"/>
      <c r="E83" s="309"/>
      <c r="F83" s="299"/>
      <c r="G83" s="296"/>
      <c r="H83" s="297"/>
      <c r="I83" s="54"/>
    </row>
    <row r="84" spans="1:10" s="62" customFormat="1" ht="31.5" x14ac:dyDescent="0.25">
      <c r="A84" s="69" t="s">
        <v>372</v>
      </c>
      <c r="B84" s="77" t="s">
        <v>292</v>
      </c>
      <c r="C84" s="307" t="s">
        <v>958</v>
      </c>
      <c r="D84" s="308"/>
      <c r="E84" s="309"/>
      <c r="F84" s="299"/>
      <c r="G84" s="296"/>
      <c r="H84" s="297"/>
      <c r="I84" s="54"/>
    </row>
    <row r="85" spans="1:10" s="62" customFormat="1" ht="31.5" x14ac:dyDescent="0.25">
      <c r="A85" s="69" t="s">
        <v>373</v>
      </c>
      <c r="B85" s="77" t="s">
        <v>293</v>
      </c>
      <c r="C85" s="307" t="s">
        <v>958</v>
      </c>
      <c r="D85" s="308"/>
      <c r="E85" s="309"/>
      <c r="F85" s="299"/>
      <c r="G85" s="296"/>
      <c r="H85" s="297"/>
      <c r="I85" s="54"/>
    </row>
    <row r="86" spans="1:10" s="62" customFormat="1" x14ac:dyDescent="0.25">
      <c r="A86" s="69" t="s">
        <v>374</v>
      </c>
      <c r="B86" s="70" t="s">
        <v>294</v>
      </c>
      <c r="C86" s="307" t="s">
        <v>958</v>
      </c>
      <c r="D86" s="308"/>
      <c r="E86" s="309"/>
      <c r="F86" s="299"/>
      <c r="G86" s="296"/>
      <c r="H86" s="297"/>
      <c r="I86" s="54"/>
    </row>
    <row r="87" spans="1:10" s="62" customFormat="1" x14ac:dyDescent="0.25">
      <c r="A87" s="69" t="s">
        <v>375</v>
      </c>
      <c r="B87" s="70" t="s">
        <v>295</v>
      </c>
      <c r="C87" s="307" t="s">
        <v>958</v>
      </c>
      <c r="D87" s="308"/>
      <c r="E87" s="309"/>
      <c r="F87" s="299"/>
      <c r="G87" s="296"/>
      <c r="H87" s="297"/>
      <c r="I87" s="54"/>
    </row>
    <row r="88" spans="1:10" s="62" customFormat="1" x14ac:dyDescent="0.25">
      <c r="A88" s="69" t="s">
        <v>376</v>
      </c>
      <c r="B88" s="70" t="s">
        <v>296</v>
      </c>
      <c r="C88" s="307" t="s">
        <v>958</v>
      </c>
      <c r="D88" s="308"/>
      <c r="E88" s="309"/>
      <c r="F88" s="299"/>
      <c r="G88" s="296"/>
      <c r="H88" s="297"/>
      <c r="I88" s="54"/>
    </row>
    <row r="89" spans="1:10" s="62" customFormat="1" x14ac:dyDescent="0.25">
      <c r="A89" s="69" t="s">
        <v>377</v>
      </c>
      <c r="B89" s="70" t="s">
        <v>298</v>
      </c>
      <c r="C89" s="307" t="s">
        <v>958</v>
      </c>
      <c r="D89" s="308"/>
      <c r="E89" s="309"/>
      <c r="F89" s="299"/>
      <c r="G89" s="296"/>
      <c r="H89" s="297"/>
      <c r="I89" s="54"/>
    </row>
    <row r="90" spans="1:10" s="62" customFormat="1" x14ac:dyDescent="0.25">
      <c r="A90" s="69" t="s">
        <v>378</v>
      </c>
      <c r="B90" s="70" t="s">
        <v>300</v>
      </c>
      <c r="C90" s="307" t="s">
        <v>958</v>
      </c>
      <c r="D90" s="298">
        <v>78730.845109531059</v>
      </c>
      <c r="E90" s="299">
        <v>61496.965556991854</v>
      </c>
      <c r="F90" s="299">
        <f t="shared" ref="F90:F148" si="2">E90-D90</f>
        <v>-17233.879552539205</v>
      </c>
      <c r="G90" s="296">
        <f t="shared" si="1"/>
        <v>-21.889615853307909</v>
      </c>
      <c r="H90" s="297"/>
      <c r="I90" s="54"/>
    </row>
    <row r="91" spans="1:10" s="62" customFormat="1" x14ac:dyDescent="0.25">
      <c r="A91" s="69" t="s">
        <v>379</v>
      </c>
      <c r="B91" s="70" t="s">
        <v>302</v>
      </c>
      <c r="C91" s="307" t="s">
        <v>958</v>
      </c>
      <c r="D91" s="308"/>
      <c r="E91" s="309"/>
      <c r="F91" s="299"/>
      <c r="G91" s="296"/>
      <c r="H91" s="297"/>
      <c r="I91" s="54"/>
    </row>
    <row r="92" spans="1:10" s="62" customFormat="1" ht="31.5" x14ac:dyDescent="0.25">
      <c r="A92" s="69" t="s">
        <v>380</v>
      </c>
      <c r="B92" s="75" t="s">
        <v>304</v>
      </c>
      <c r="C92" s="307" t="s">
        <v>958</v>
      </c>
      <c r="D92" s="308"/>
      <c r="E92" s="323"/>
      <c r="F92" s="299"/>
      <c r="G92" s="296"/>
      <c r="H92" s="297"/>
      <c r="I92" s="54"/>
    </row>
    <row r="93" spans="1:10" s="62" customFormat="1" x14ac:dyDescent="0.25">
      <c r="A93" s="69" t="s">
        <v>381</v>
      </c>
      <c r="B93" s="77" t="s">
        <v>198</v>
      </c>
      <c r="C93" s="307" t="s">
        <v>958</v>
      </c>
      <c r="D93" s="308"/>
      <c r="E93" s="323"/>
      <c r="F93" s="299"/>
      <c r="G93" s="296"/>
      <c r="H93" s="297"/>
      <c r="I93" s="54"/>
    </row>
    <row r="94" spans="1:10" s="62" customFormat="1" x14ac:dyDescent="0.25">
      <c r="A94" s="69" t="s">
        <v>382</v>
      </c>
      <c r="B94" s="76" t="s">
        <v>199</v>
      </c>
      <c r="C94" s="307" t="s">
        <v>958</v>
      </c>
      <c r="D94" s="308"/>
      <c r="E94" s="323"/>
      <c r="F94" s="299"/>
      <c r="G94" s="296"/>
      <c r="H94" s="297"/>
      <c r="I94" s="54"/>
    </row>
    <row r="95" spans="1:10" s="62" customFormat="1" x14ac:dyDescent="0.25">
      <c r="A95" s="69" t="s">
        <v>383</v>
      </c>
      <c r="B95" s="70" t="s">
        <v>308</v>
      </c>
      <c r="C95" s="307" t="s">
        <v>958</v>
      </c>
      <c r="D95" s="298">
        <f>D81-D90</f>
        <v>2738.4769040015381</v>
      </c>
      <c r="E95" s="299">
        <f>E81-E90</f>
        <v>220.91780000017025</v>
      </c>
      <c r="F95" s="299">
        <f t="shared" si="2"/>
        <v>-2517.5591040013678</v>
      </c>
      <c r="G95" s="296">
        <f t="shared" si="1"/>
        <v>-91.932822231315541</v>
      </c>
      <c r="H95" s="297"/>
      <c r="I95" s="54"/>
    </row>
    <row r="96" spans="1:10" s="62" customFormat="1" x14ac:dyDescent="0.25">
      <c r="A96" s="69" t="s">
        <v>384</v>
      </c>
      <c r="B96" s="93" t="s">
        <v>385</v>
      </c>
      <c r="C96" s="307" t="s">
        <v>958</v>
      </c>
      <c r="D96" s="298">
        <f>D97-D103</f>
        <v>-84620.110285600007</v>
      </c>
      <c r="E96" s="299">
        <f>E97-E103</f>
        <v>-74545.852979999996</v>
      </c>
      <c r="F96" s="299">
        <f t="shared" si="2"/>
        <v>10074.257305600011</v>
      </c>
      <c r="G96" s="296">
        <f t="shared" si="1"/>
        <v>-11.905275556364254</v>
      </c>
      <c r="H96" s="297"/>
      <c r="I96" s="54"/>
    </row>
    <row r="97" spans="1:9" s="62" customFormat="1" x14ac:dyDescent="0.25">
      <c r="A97" s="69" t="s">
        <v>29</v>
      </c>
      <c r="B97" s="75" t="s">
        <v>386</v>
      </c>
      <c r="C97" s="307" t="s">
        <v>958</v>
      </c>
      <c r="D97" s="298">
        <f>D98+D99+D100+D102</f>
        <v>30841.214163199998</v>
      </c>
      <c r="E97" s="299">
        <f>E98+E99+E100+E102</f>
        <v>56217.758850000013</v>
      </c>
      <c r="F97" s="299">
        <f t="shared" si="2"/>
        <v>25376.544686800014</v>
      </c>
      <c r="G97" s="296">
        <f t="shared" si="1"/>
        <v>82.281276452077961</v>
      </c>
      <c r="H97" s="297"/>
      <c r="I97" s="54"/>
    </row>
    <row r="98" spans="1:9" s="62" customFormat="1" x14ac:dyDescent="0.25">
      <c r="A98" s="69" t="s">
        <v>387</v>
      </c>
      <c r="B98" s="77" t="s">
        <v>388</v>
      </c>
      <c r="C98" s="307" t="s">
        <v>958</v>
      </c>
      <c r="D98" s="298"/>
      <c r="E98" s="299"/>
      <c r="F98" s="299"/>
      <c r="G98" s="296"/>
      <c r="H98" s="297"/>
      <c r="I98" s="54"/>
    </row>
    <row r="99" spans="1:9" s="62" customFormat="1" x14ac:dyDescent="0.25">
      <c r="A99" s="69" t="s">
        <v>389</v>
      </c>
      <c r="B99" s="77" t="s">
        <v>390</v>
      </c>
      <c r="C99" s="307" t="s">
        <v>958</v>
      </c>
      <c r="D99" s="298"/>
      <c r="E99" s="299">
        <v>1205.56077</v>
      </c>
      <c r="F99" s="299">
        <f t="shared" si="2"/>
        <v>1205.56077</v>
      </c>
      <c r="G99" s="296" t="e">
        <f t="shared" si="1"/>
        <v>#DIV/0!</v>
      </c>
      <c r="H99" s="297"/>
      <c r="I99" s="54"/>
    </row>
    <row r="100" spans="1:9" s="62" customFormat="1" x14ac:dyDescent="0.25">
      <c r="A100" s="69" t="s">
        <v>391</v>
      </c>
      <c r="B100" s="77" t="s">
        <v>392</v>
      </c>
      <c r="C100" s="307" t="s">
        <v>958</v>
      </c>
      <c r="D100" s="298">
        <f>D101</f>
        <v>28502.2311032</v>
      </c>
      <c r="E100" s="299">
        <f>E101</f>
        <v>51037.534210000005</v>
      </c>
      <c r="F100" s="299">
        <f t="shared" si="2"/>
        <v>22535.303106800005</v>
      </c>
      <c r="G100" s="296">
        <v>0</v>
      </c>
      <c r="H100" s="297"/>
      <c r="I100" s="54"/>
    </row>
    <row r="101" spans="1:9" s="62" customFormat="1" x14ac:dyDescent="0.25">
      <c r="A101" s="69" t="s">
        <v>393</v>
      </c>
      <c r="B101" s="79" t="s">
        <v>394</v>
      </c>
      <c r="C101" s="307" t="s">
        <v>958</v>
      </c>
      <c r="D101" s="298">
        <v>28502.2311032</v>
      </c>
      <c r="E101" s="299">
        <v>51037.534210000005</v>
      </c>
      <c r="F101" s="299">
        <f t="shared" si="2"/>
        <v>22535.303106800005</v>
      </c>
      <c r="G101" s="296">
        <v>0</v>
      </c>
      <c r="H101" s="297"/>
      <c r="I101" s="306"/>
    </row>
    <row r="102" spans="1:9" s="62" customFormat="1" ht="77.25" x14ac:dyDescent="0.25">
      <c r="A102" s="69" t="s">
        <v>395</v>
      </c>
      <c r="B102" s="76" t="s">
        <v>396</v>
      </c>
      <c r="C102" s="307" t="s">
        <v>958</v>
      </c>
      <c r="D102" s="298">
        <v>2338.9830599999987</v>
      </c>
      <c r="E102" s="299">
        <v>3974.663870000004</v>
      </c>
      <c r="F102" s="299">
        <f t="shared" si="2"/>
        <v>1635.6808100000053</v>
      </c>
      <c r="G102" s="296">
        <f t="shared" ref="G102:G165" si="3">F102/D102*100</f>
        <v>69.931280733602492</v>
      </c>
      <c r="H102" s="297" t="s">
        <v>1082</v>
      </c>
      <c r="I102" s="54"/>
    </row>
    <row r="103" spans="1:9" s="62" customFormat="1" x14ac:dyDescent="0.25">
      <c r="A103" s="69" t="s">
        <v>30</v>
      </c>
      <c r="B103" s="78" t="s">
        <v>353</v>
      </c>
      <c r="C103" s="307" t="s">
        <v>958</v>
      </c>
      <c r="D103" s="298">
        <f>D104+D105+D106+D108</f>
        <v>115461.32444880001</v>
      </c>
      <c r="E103" s="299">
        <f>E104+E105+E106+E108</f>
        <v>130763.61183000001</v>
      </c>
      <c r="F103" s="299">
        <f t="shared" si="2"/>
        <v>15302.287381200003</v>
      </c>
      <c r="G103" s="296">
        <f t="shared" si="3"/>
        <v>13.253171531031265</v>
      </c>
      <c r="H103" s="297"/>
      <c r="I103" s="54"/>
    </row>
    <row r="104" spans="1:9" s="62" customFormat="1" x14ac:dyDescent="0.25">
      <c r="A104" s="69" t="s">
        <v>397</v>
      </c>
      <c r="B104" s="76" t="s">
        <v>398</v>
      </c>
      <c r="C104" s="307" t="s">
        <v>958</v>
      </c>
      <c r="D104" s="298">
        <v>1594.6879999999999</v>
      </c>
      <c r="E104" s="299">
        <v>1342.3666900000005</v>
      </c>
      <c r="F104" s="299">
        <f t="shared" si="2"/>
        <v>-252.32130999999936</v>
      </c>
      <c r="G104" s="296">
        <f t="shared" si="3"/>
        <v>-15.822612949993943</v>
      </c>
      <c r="H104" s="297"/>
      <c r="I104" s="54"/>
    </row>
    <row r="105" spans="1:9" s="62" customFormat="1" ht="39" x14ac:dyDescent="0.25">
      <c r="A105" s="69" t="s">
        <v>399</v>
      </c>
      <c r="B105" s="76" t="s">
        <v>400</v>
      </c>
      <c r="C105" s="307" t="s">
        <v>958</v>
      </c>
      <c r="D105" s="298">
        <v>8412.0503500000013</v>
      </c>
      <c r="E105" s="299">
        <v>4999.1473500000011</v>
      </c>
      <c r="F105" s="299">
        <f t="shared" si="2"/>
        <v>-3412.9030000000002</v>
      </c>
      <c r="G105" s="296">
        <f t="shared" si="3"/>
        <v>-40.571595009532956</v>
      </c>
      <c r="H105" s="297" t="s">
        <v>1124</v>
      </c>
      <c r="I105" s="54"/>
    </row>
    <row r="106" spans="1:9" s="62" customFormat="1" x14ac:dyDescent="0.25">
      <c r="A106" s="69" t="s">
        <v>401</v>
      </c>
      <c r="B106" s="76" t="s">
        <v>402</v>
      </c>
      <c r="C106" s="307" t="s">
        <v>958</v>
      </c>
      <c r="D106" s="298">
        <f>D107</f>
        <v>99844.231992799992</v>
      </c>
      <c r="E106" s="299">
        <f>E107</f>
        <v>120164.03474999999</v>
      </c>
      <c r="F106" s="299">
        <f t="shared" si="2"/>
        <v>20319.802757199999</v>
      </c>
      <c r="G106" s="296">
        <f t="shared" si="3"/>
        <v>20.351503889243507</v>
      </c>
      <c r="H106" s="297"/>
      <c r="I106" s="54"/>
    </row>
    <row r="107" spans="1:9" s="62" customFormat="1" x14ac:dyDescent="0.25">
      <c r="A107" s="69" t="s">
        <v>403</v>
      </c>
      <c r="B107" s="79" t="s">
        <v>404</v>
      </c>
      <c r="C107" s="307" t="s">
        <v>958</v>
      </c>
      <c r="D107" s="298">
        <v>99844.231992799992</v>
      </c>
      <c r="E107" s="299">
        <v>120164.03474999999</v>
      </c>
      <c r="F107" s="299">
        <f t="shared" si="2"/>
        <v>20319.802757199999</v>
      </c>
      <c r="G107" s="296">
        <f t="shared" si="3"/>
        <v>20.351503889243507</v>
      </c>
      <c r="H107" s="297"/>
      <c r="I107" s="54"/>
    </row>
    <row r="108" spans="1:9" s="62" customFormat="1" ht="77.25" x14ac:dyDescent="0.25">
      <c r="A108" s="69" t="s">
        <v>405</v>
      </c>
      <c r="B108" s="76" t="s">
        <v>406</v>
      </c>
      <c r="C108" s="307" t="s">
        <v>958</v>
      </c>
      <c r="D108" s="298">
        <v>5610.3541060000134</v>
      </c>
      <c r="E108" s="299">
        <v>4258.0630400000082</v>
      </c>
      <c r="F108" s="299">
        <f t="shared" si="2"/>
        <v>-1352.2910660000052</v>
      </c>
      <c r="G108" s="296">
        <f t="shared" si="3"/>
        <v>-24.103488664891806</v>
      </c>
      <c r="H108" s="297" t="s">
        <v>1083</v>
      </c>
      <c r="I108" s="54"/>
    </row>
    <row r="109" spans="1:9" s="62" customFormat="1" x14ac:dyDescent="0.25">
      <c r="A109" s="69" t="s">
        <v>407</v>
      </c>
      <c r="B109" s="93" t="s">
        <v>408</v>
      </c>
      <c r="C109" s="307" t="s">
        <v>958</v>
      </c>
      <c r="D109" s="298">
        <f>D81+D96</f>
        <v>-3150.7882720674097</v>
      </c>
      <c r="E109" s="299">
        <f>E81+E96</f>
        <v>-12827.969623007972</v>
      </c>
      <c r="F109" s="299">
        <f t="shared" si="2"/>
        <v>-9677.181350940562</v>
      </c>
      <c r="G109" s="296">
        <f t="shared" si="3"/>
        <v>307.13524728815935</v>
      </c>
      <c r="H109" s="297"/>
      <c r="I109" s="306"/>
    </row>
    <row r="110" spans="1:9" s="62" customFormat="1" ht="31.5" x14ac:dyDescent="0.25">
      <c r="A110" s="69" t="s">
        <v>31</v>
      </c>
      <c r="B110" s="75" t="s">
        <v>409</v>
      </c>
      <c r="C110" s="307" t="s">
        <v>958</v>
      </c>
      <c r="D110" s="308"/>
      <c r="E110" s="323"/>
      <c r="F110" s="299"/>
      <c r="G110" s="296"/>
      <c r="H110" s="297"/>
      <c r="I110" s="54"/>
    </row>
    <row r="111" spans="1:9" s="62" customFormat="1" ht="31.5" x14ac:dyDescent="0.25">
      <c r="A111" s="69" t="s">
        <v>410</v>
      </c>
      <c r="B111" s="77" t="s">
        <v>291</v>
      </c>
      <c r="C111" s="307" t="s">
        <v>958</v>
      </c>
      <c r="D111" s="308"/>
      <c r="E111" s="309"/>
      <c r="F111" s="299"/>
      <c r="G111" s="296"/>
      <c r="H111" s="297"/>
      <c r="I111" s="54"/>
    </row>
    <row r="112" spans="1:9" s="62" customFormat="1" ht="31.5" x14ac:dyDescent="0.25">
      <c r="A112" s="69" t="s">
        <v>411</v>
      </c>
      <c r="B112" s="77" t="s">
        <v>292</v>
      </c>
      <c r="C112" s="307" t="s">
        <v>958</v>
      </c>
      <c r="D112" s="308"/>
      <c r="E112" s="309"/>
      <c r="F112" s="299"/>
      <c r="G112" s="296"/>
      <c r="H112" s="297"/>
      <c r="I112" s="54"/>
    </row>
    <row r="113" spans="1:9" s="62" customFormat="1" ht="31.5" x14ac:dyDescent="0.25">
      <c r="A113" s="69" t="s">
        <v>412</v>
      </c>
      <c r="B113" s="77" t="s">
        <v>293</v>
      </c>
      <c r="C113" s="307" t="s">
        <v>958</v>
      </c>
      <c r="D113" s="308"/>
      <c r="E113" s="309"/>
      <c r="F113" s="299"/>
      <c r="G113" s="296"/>
      <c r="H113" s="297"/>
      <c r="I113" s="54"/>
    </row>
    <row r="114" spans="1:9" s="62" customFormat="1" x14ac:dyDescent="0.25">
      <c r="A114" s="69" t="s">
        <v>32</v>
      </c>
      <c r="B114" s="70" t="s">
        <v>294</v>
      </c>
      <c r="C114" s="307" t="s">
        <v>958</v>
      </c>
      <c r="D114" s="308"/>
      <c r="E114" s="309"/>
      <c r="F114" s="299"/>
      <c r="G114" s="296"/>
      <c r="H114" s="297"/>
      <c r="I114" s="54"/>
    </row>
    <row r="115" spans="1:9" s="62" customFormat="1" x14ac:dyDescent="0.25">
      <c r="A115" s="69" t="s">
        <v>33</v>
      </c>
      <c r="B115" s="70" t="s">
        <v>295</v>
      </c>
      <c r="C115" s="307" t="s">
        <v>958</v>
      </c>
      <c r="D115" s="308"/>
      <c r="E115" s="309"/>
      <c r="F115" s="299"/>
      <c r="G115" s="296"/>
      <c r="H115" s="297"/>
      <c r="I115" s="54"/>
    </row>
    <row r="116" spans="1:9" s="62" customFormat="1" x14ac:dyDescent="0.25">
      <c r="A116" s="69" t="s">
        <v>34</v>
      </c>
      <c r="B116" s="70" t="s">
        <v>296</v>
      </c>
      <c r="C116" s="307" t="s">
        <v>958</v>
      </c>
      <c r="D116" s="308"/>
      <c r="E116" s="309"/>
      <c r="F116" s="299"/>
      <c r="G116" s="296"/>
      <c r="H116" s="297"/>
      <c r="I116" s="54"/>
    </row>
    <row r="117" spans="1:9" s="62" customFormat="1" x14ac:dyDescent="0.25">
      <c r="A117" s="69" t="s">
        <v>413</v>
      </c>
      <c r="B117" s="70" t="s">
        <v>298</v>
      </c>
      <c r="C117" s="307" t="s">
        <v>958</v>
      </c>
      <c r="D117" s="308"/>
      <c r="E117" s="309"/>
      <c r="F117" s="299"/>
      <c r="G117" s="296"/>
      <c r="H117" s="297"/>
      <c r="I117" s="54"/>
    </row>
    <row r="118" spans="1:9" s="62" customFormat="1" x14ac:dyDescent="0.25">
      <c r="A118" s="69" t="s">
        <v>414</v>
      </c>
      <c r="B118" s="70" t="s">
        <v>300</v>
      </c>
      <c r="C118" s="307" t="s">
        <v>958</v>
      </c>
      <c r="D118" s="298">
        <v>-5177.4216350378993</v>
      </c>
      <c r="E118" s="299">
        <v>-12779.145043008117</v>
      </c>
      <c r="F118" s="299">
        <f t="shared" si="2"/>
        <v>-7601.7234079702175</v>
      </c>
      <c r="G118" s="296">
        <f t="shared" si="3"/>
        <v>146.82449960277521</v>
      </c>
      <c r="H118" s="297"/>
      <c r="I118" s="54"/>
    </row>
    <row r="119" spans="1:9" s="62" customFormat="1" x14ac:dyDescent="0.25">
      <c r="A119" s="69" t="s">
        <v>415</v>
      </c>
      <c r="B119" s="70" t="s">
        <v>302</v>
      </c>
      <c r="C119" s="307" t="s">
        <v>958</v>
      </c>
      <c r="D119" s="298"/>
      <c r="E119" s="299"/>
      <c r="F119" s="299"/>
      <c r="G119" s="296"/>
      <c r="H119" s="297"/>
      <c r="I119" s="54"/>
    </row>
    <row r="120" spans="1:9" s="62" customFormat="1" ht="31.5" x14ac:dyDescent="0.25">
      <c r="A120" s="69" t="s">
        <v>416</v>
      </c>
      <c r="B120" s="75" t="s">
        <v>304</v>
      </c>
      <c r="C120" s="307" t="s">
        <v>958</v>
      </c>
      <c r="D120" s="298"/>
      <c r="E120" s="299"/>
      <c r="F120" s="299"/>
      <c r="G120" s="296"/>
      <c r="H120" s="297"/>
      <c r="I120" s="54"/>
    </row>
    <row r="121" spans="1:9" s="62" customFormat="1" x14ac:dyDescent="0.25">
      <c r="A121" s="69" t="s">
        <v>417</v>
      </c>
      <c r="B121" s="76" t="s">
        <v>198</v>
      </c>
      <c r="C121" s="307" t="s">
        <v>958</v>
      </c>
      <c r="D121" s="298"/>
      <c r="E121" s="299"/>
      <c r="F121" s="299"/>
      <c r="G121" s="296"/>
      <c r="H121" s="297"/>
      <c r="I121" s="54"/>
    </row>
    <row r="122" spans="1:9" s="62" customFormat="1" x14ac:dyDescent="0.25">
      <c r="A122" s="69" t="s">
        <v>418</v>
      </c>
      <c r="B122" s="76" t="s">
        <v>199</v>
      </c>
      <c r="C122" s="307" t="s">
        <v>958</v>
      </c>
      <c r="D122" s="298"/>
      <c r="E122" s="299"/>
      <c r="F122" s="299"/>
      <c r="G122" s="296"/>
      <c r="H122" s="297"/>
      <c r="I122" s="54"/>
    </row>
    <row r="123" spans="1:9" s="62" customFormat="1" x14ac:dyDescent="0.25">
      <c r="A123" s="69" t="s">
        <v>419</v>
      </c>
      <c r="B123" s="70" t="s">
        <v>308</v>
      </c>
      <c r="C123" s="307" t="s">
        <v>958</v>
      </c>
      <c r="D123" s="298">
        <f>D109-D118</f>
        <v>2026.6333629704895</v>
      </c>
      <c r="E123" s="299">
        <f>E109-E118</f>
        <v>-48.824579999854905</v>
      </c>
      <c r="F123" s="299">
        <f t="shared" si="2"/>
        <v>-2075.4579429703444</v>
      </c>
      <c r="G123" s="296">
        <f t="shared" si="3"/>
        <v>-102.40914715468274</v>
      </c>
      <c r="H123" s="297"/>
      <c r="I123" s="54"/>
    </row>
    <row r="124" spans="1:9" s="62" customFormat="1" x14ac:dyDescent="0.25">
      <c r="A124" s="69" t="s">
        <v>420</v>
      </c>
      <c r="B124" s="93" t="s">
        <v>421</v>
      </c>
      <c r="C124" s="307" t="s">
        <v>958</v>
      </c>
      <c r="D124" s="298">
        <v>31.472409586520826</v>
      </c>
      <c r="E124" s="299">
        <v>-1834.513654601591</v>
      </c>
      <c r="F124" s="299">
        <f t="shared" si="2"/>
        <v>-1865.9860641881119</v>
      </c>
      <c r="G124" s="296">
        <f t="shared" si="3"/>
        <v>-5928.9583756157217</v>
      </c>
      <c r="H124" s="297"/>
      <c r="I124" s="54"/>
    </row>
    <row r="125" spans="1:9" s="62" customFormat="1" x14ac:dyDescent="0.25">
      <c r="A125" s="69" t="s">
        <v>35</v>
      </c>
      <c r="B125" s="70" t="s">
        <v>290</v>
      </c>
      <c r="C125" s="307" t="s">
        <v>958</v>
      </c>
      <c r="D125" s="308"/>
      <c r="E125" s="309"/>
      <c r="F125" s="299"/>
      <c r="G125" s="296"/>
      <c r="H125" s="297"/>
      <c r="I125" s="54"/>
    </row>
    <row r="126" spans="1:9" s="62" customFormat="1" ht="31.5" x14ac:dyDescent="0.25">
      <c r="A126" s="69" t="s">
        <v>422</v>
      </c>
      <c r="B126" s="77" t="s">
        <v>291</v>
      </c>
      <c r="C126" s="307" t="s">
        <v>958</v>
      </c>
      <c r="D126" s="308"/>
      <c r="E126" s="309"/>
      <c r="F126" s="299"/>
      <c r="G126" s="296"/>
      <c r="H126" s="297"/>
      <c r="I126" s="54"/>
    </row>
    <row r="127" spans="1:9" s="62" customFormat="1" ht="31.5" x14ac:dyDescent="0.25">
      <c r="A127" s="69" t="s">
        <v>423</v>
      </c>
      <c r="B127" s="77" t="s">
        <v>292</v>
      </c>
      <c r="C127" s="307" t="s">
        <v>958</v>
      </c>
      <c r="D127" s="308"/>
      <c r="E127" s="309"/>
      <c r="F127" s="299"/>
      <c r="G127" s="296"/>
      <c r="H127" s="297"/>
      <c r="I127" s="54"/>
    </row>
    <row r="128" spans="1:9" s="62" customFormat="1" ht="31.5" x14ac:dyDescent="0.25">
      <c r="A128" s="69" t="s">
        <v>424</v>
      </c>
      <c r="B128" s="77" t="s">
        <v>293</v>
      </c>
      <c r="C128" s="307" t="s">
        <v>958</v>
      </c>
      <c r="D128" s="308"/>
      <c r="E128" s="309"/>
      <c r="F128" s="299"/>
      <c r="G128" s="296"/>
      <c r="H128" s="297"/>
      <c r="I128" s="54"/>
    </row>
    <row r="129" spans="1:9" s="62" customFormat="1" x14ac:dyDescent="0.25">
      <c r="A129" s="69" t="s">
        <v>36</v>
      </c>
      <c r="B129" s="78" t="s">
        <v>425</v>
      </c>
      <c r="C129" s="307" t="s">
        <v>958</v>
      </c>
      <c r="D129" s="308"/>
      <c r="E129" s="309"/>
      <c r="F129" s="299"/>
      <c r="G129" s="296"/>
      <c r="H129" s="297"/>
      <c r="I129" s="54"/>
    </row>
    <row r="130" spans="1:9" s="62" customFormat="1" x14ac:dyDescent="0.25">
      <c r="A130" s="69" t="s">
        <v>37</v>
      </c>
      <c r="B130" s="78" t="s">
        <v>426</v>
      </c>
      <c r="C130" s="307" t="s">
        <v>958</v>
      </c>
      <c r="D130" s="308"/>
      <c r="E130" s="309"/>
      <c r="F130" s="299"/>
      <c r="G130" s="296"/>
      <c r="H130" s="297"/>
      <c r="I130" s="54"/>
    </row>
    <row r="131" spans="1:9" s="62" customFormat="1" x14ac:dyDescent="0.25">
      <c r="A131" s="69" t="s">
        <v>38</v>
      </c>
      <c r="B131" s="78" t="s">
        <v>427</v>
      </c>
      <c r="C131" s="307" t="s">
        <v>958</v>
      </c>
      <c r="D131" s="308"/>
      <c r="E131" s="309"/>
      <c r="F131" s="299"/>
      <c r="G131" s="296"/>
      <c r="H131" s="297"/>
      <c r="I131" s="54"/>
    </row>
    <row r="132" spans="1:9" s="62" customFormat="1" x14ac:dyDescent="0.25">
      <c r="A132" s="69" t="s">
        <v>428</v>
      </c>
      <c r="B132" s="78" t="s">
        <v>429</v>
      </c>
      <c r="C132" s="307" t="s">
        <v>958</v>
      </c>
      <c r="D132" s="308"/>
      <c r="E132" s="309"/>
      <c r="F132" s="299"/>
      <c r="G132" s="296"/>
      <c r="H132" s="297"/>
      <c r="I132" s="54"/>
    </row>
    <row r="133" spans="1:9" s="62" customFormat="1" x14ac:dyDescent="0.25">
      <c r="A133" s="69" t="s">
        <v>430</v>
      </c>
      <c r="B133" s="78" t="s">
        <v>431</v>
      </c>
      <c r="C133" s="307" t="s">
        <v>958</v>
      </c>
      <c r="D133" s="298">
        <v>-503.98386300758102</v>
      </c>
      <c r="E133" s="299">
        <v>-2103.0458786016243</v>
      </c>
      <c r="F133" s="299">
        <f t="shared" si="2"/>
        <v>-1599.0620155940433</v>
      </c>
      <c r="G133" s="296">
        <f t="shared" si="3"/>
        <v>317.28436820406489</v>
      </c>
      <c r="H133" s="297"/>
      <c r="I133" s="54"/>
    </row>
    <row r="134" spans="1:9" s="62" customFormat="1" x14ac:dyDescent="0.25">
      <c r="A134" s="69" t="s">
        <v>432</v>
      </c>
      <c r="B134" s="78" t="s">
        <v>433</v>
      </c>
      <c r="C134" s="307" t="s">
        <v>958</v>
      </c>
      <c r="D134" s="308"/>
      <c r="E134" s="309"/>
      <c r="F134" s="299"/>
      <c r="G134" s="296"/>
      <c r="H134" s="297"/>
      <c r="I134" s="54"/>
    </row>
    <row r="135" spans="1:9" s="62" customFormat="1" ht="31.5" x14ac:dyDescent="0.25">
      <c r="A135" s="69" t="s">
        <v>434</v>
      </c>
      <c r="B135" s="78" t="s">
        <v>304</v>
      </c>
      <c r="C135" s="307" t="s">
        <v>958</v>
      </c>
      <c r="D135" s="308"/>
      <c r="E135" s="323"/>
      <c r="F135" s="299"/>
      <c r="G135" s="296"/>
      <c r="H135" s="297"/>
      <c r="I135" s="54"/>
    </row>
    <row r="136" spans="1:9" s="62" customFormat="1" x14ac:dyDescent="0.25">
      <c r="A136" s="69" t="s">
        <v>435</v>
      </c>
      <c r="B136" s="76" t="s">
        <v>436</v>
      </c>
      <c r="C136" s="307" t="s">
        <v>958</v>
      </c>
      <c r="D136" s="308"/>
      <c r="E136" s="323"/>
      <c r="F136" s="299"/>
      <c r="G136" s="296"/>
      <c r="H136" s="297"/>
      <c r="I136" s="54"/>
    </row>
    <row r="137" spans="1:9" s="62" customFormat="1" x14ac:dyDescent="0.25">
      <c r="A137" s="69" t="s">
        <v>437</v>
      </c>
      <c r="B137" s="76" t="s">
        <v>199</v>
      </c>
      <c r="C137" s="307" t="s">
        <v>958</v>
      </c>
      <c r="D137" s="308"/>
      <c r="E137" s="323"/>
      <c r="F137" s="299"/>
      <c r="G137" s="296"/>
      <c r="H137" s="297"/>
      <c r="I137" s="54"/>
    </row>
    <row r="138" spans="1:9" s="62" customFormat="1" x14ac:dyDescent="0.25">
      <c r="A138" s="69" t="s">
        <v>438</v>
      </c>
      <c r="B138" s="78" t="s">
        <v>439</v>
      </c>
      <c r="C138" s="307" t="s">
        <v>958</v>
      </c>
      <c r="D138" s="298">
        <f>D124-D133</f>
        <v>535.45627259410185</v>
      </c>
      <c r="E138" s="299">
        <f>E124-E133</f>
        <v>268.53222400003324</v>
      </c>
      <c r="F138" s="299">
        <f t="shared" si="2"/>
        <v>-266.92404859406861</v>
      </c>
      <c r="G138" s="296">
        <f t="shared" si="3"/>
        <v>-49.849831303854785</v>
      </c>
      <c r="H138" s="297"/>
      <c r="I138" s="54"/>
    </row>
    <row r="139" spans="1:9" s="62" customFormat="1" x14ac:dyDescent="0.25">
      <c r="A139" s="69" t="s">
        <v>440</v>
      </c>
      <c r="B139" s="93" t="s">
        <v>441</v>
      </c>
      <c r="C139" s="307" t="s">
        <v>958</v>
      </c>
      <c r="D139" s="298">
        <f>D109-D124</f>
        <v>-3182.2606816539305</v>
      </c>
      <c r="E139" s="299">
        <f>E109-E124</f>
        <v>-10993.455968406381</v>
      </c>
      <c r="F139" s="299">
        <f t="shared" si="2"/>
        <v>-7811.1952867524506</v>
      </c>
      <c r="G139" s="296">
        <f t="shared" si="3"/>
        <v>245.4605724724193</v>
      </c>
      <c r="H139" s="297"/>
      <c r="I139" s="54"/>
    </row>
    <row r="140" spans="1:9" s="62" customFormat="1" x14ac:dyDescent="0.25">
      <c r="A140" s="69" t="s">
        <v>39</v>
      </c>
      <c r="B140" s="70" t="s">
        <v>290</v>
      </c>
      <c r="C140" s="307" t="s">
        <v>958</v>
      </c>
      <c r="D140" s="308"/>
      <c r="E140" s="323"/>
      <c r="F140" s="299"/>
      <c r="G140" s="296"/>
      <c r="H140" s="297"/>
      <c r="I140" s="54"/>
    </row>
    <row r="141" spans="1:9" s="62" customFormat="1" ht="31.5" x14ac:dyDescent="0.25">
      <c r="A141" s="69" t="s">
        <v>442</v>
      </c>
      <c r="B141" s="77" t="s">
        <v>291</v>
      </c>
      <c r="C141" s="307" t="s">
        <v>958</v>
      </c>
      <c r="D141" s="308"/>
      <c r="E141" s="309"/>
      <c r="F141" s="299"/>
      <c r="G141" s="296"/>
      <c r="H141" s="297"/>
      <c r="I141" s="54"/>
    </row>
    <row r="142" spans="1:9" s="62" customFormat="1" ht="31.5" x14ac:dyDescent="0.25">
      <c r="A142" s="69" t="s">
        <v>443</v>
      </c>
      <c r="B142" s="77" t="s">
        <v>292</v>
      </c>
      <c r="C142" s="307" t="s">
        <v>958</v>
      </c>
      <c r="D142" s="308"/>
      <c r="E142" s="309"/>
      <c r="F142" s="299"/>
      <c r="G142" s="296"/>
      <c r="H142" s="297"/>
      <c r="I142" s="54"/>
    </row>
    <row r="143" spans="1:9" s="62" customFormat="1" ht="31.5" x14ac:dyDescent="0.25">
      <c r="A143" s="69" t="s">
        <v>444</v>
      </c>
      <c r="B143" s="77" t="s">
        <v>293</v>
      </c>
      <c r="C143" s="307" t="s">
        <v>958</v>
      </c>
      <c r="D143" s="308"/>
      <c r="E143" s="309"/>
      <c r="F143" s="299"/>
      <c r="G143" s="296"/>
      <c r="H143" s="297"/>
      <c r="I143" s="54"/>
    </row>
    <row r="144" spans="1:9" s="62" customFormat="1" x14ac:dyDescent="0.25">
      <c r="A144" s="69" t="s">
        <v>40</v>
      </c>
      <c r="B144" s="70" t="s">
        <v>294</v>
      </c>
      <c r="C144" s="307" t="s">
        <v>958</v>
      </c>
      <c r="D144" s="308"/>
      <c r="E144" s="309"/>
      <c r="F144" s="299"/>
      <c r="G144" s="296"/>
      <c r="H144" s="297"/>
      <c r="I144" s="54"/>
    </row>
    <row r="145" spans="1:9" s="62" customFormat="1" x14ac:dyDescent="0.25">
      <c r="A145" s="69" t="s">
        <v>41</v>
      </c>
      <c r="B145" s="70" t="s">
        <v>295</v>
      </c>
      <c r="C145" s="307" t="s">
        <v>958</v>
      </c>
      <c r="D145" s="308"/>
      <c r="E145" s="309"/>
      <c r="F145" s="299"/>
      <c r="G145" s="296"/>
      <c r="H145" s="297"/>
      <c r="I145" s="54"/>
    </row>
    <row r="146" spans="1:9" s="62" customFormat="1" x14ac:dyDescent="0.25">
      <c r="A146" s="69" t="s">
        <v>42</v>
      </c>
      <c r="B146" s="70" t="s">
        <v>296</v>
      </c>
      <c r="C146" s="307" t="s">
        <v>958</v>
      </c>
      <c r="D146" s="308"/>
      <c r="E146" s="309"/>
      <c r="F146" s="299"/>
      <c r="G146" s="296"/>
      <c r="H146" s="297"/>
      <c r="I146" s="54"/>
    </row>
    <row r="147" spans="1:9" s="62" customFormat="1" x14ac:dyDescent="0.25">
      <c r="A147" s="69" t="s">
        <v>445</v>
      </c>
      <c r="B147" s="75" t="s">
        <v>298</v>
      </c>
      <c r="C147" s="307" t="s">
        <v>958</v>
      </c>
      <c r="D147" s="308"/>
      <c r="E147" s="309"/>
      <c r="F147" s="299"/>
      <c r="G147" s="296"/>
      <c r="H147" s="297"/>
      <c r="I147" s="54"/>
    </row>
    <row r="148" spans="1:9" s="62" customFormat="1" x14ac:dyDescent="0.25">
      <c r="A148" s="69" t="s">
        <v>446</v>
      </c>
      <c r="B148" s="70" t="s">
        <v>300</v>
      </c>
      <c r="C148" s="307" t="s">
        <v>958</v>
      </c>
      <c r="D148" s="298">
        <f t="shared" ref="D148:E148" si="4">D118-D133</f>
        <v>-4673.4377720303182</v>
      </c>
      <c r="E148" s="299">
        <f t="shared" si="4"/>
        <v>-10676.099164406492</v>
      </c>
      <c r="F148" s="299">
        <f t="shared" si="2"/>
        <v>-6002.6613923761743</v>
      </c>
      <c r="G148" s="296">
        <f t="shared" si="3"/>
        <v>128.44209520240153</v>
      </c>
      <c r="H148" s="297"/>
      <c r="I148" s="54"/>
    </row>
    <row r="149" spans="1:9" s="62" customFormat="1" x14ac:dyDescent="0.25">
      <c r="A149" s="69" t="s">
        <v>447</v>
      </c>
      <c r="B149" s="70" t="s">
        <v>302</v>
      </c>
      <c r="C149" s="307" t="s">
        <v>958</v>
      </c>
      <c r="D149" s="298"/>
      <c r="E149" s="299"/>
      <c r="F149" s="299"/>
      <c r="G149" s="296"/>
      <c r="H149" s="297"/>
      <c r="I149" s="54"/>
    </row>
    <row r="150" spans="1:9" s="62" customFormat="1" ht="31.5" x14ac:dyDescent="0.25">
      <c r="A150" s="69" t="s">
        <v>448</v>
      </c>
      <c r="B150" s="75" t="s">
        <v>304</v>
      </c>
      <c r="C150" s="307" t="s">
        <v>958</v>
      </c>
      <c r="D150" s="298"/>
      <c r="E150" s="299"/>
      <c r="F150" s="299"/>
      <c r="G150" s="296"/>
      <c r="H150" s="297"/>
      <c r="I150" s="54"/>
    </row>
    <row r="151" spans="1:9" s="62" customFormat="1" x14ac:dyDescent="0.25">
      <c r="A151" s="69" t="s">
        <v>449</v>
      </c>
      <c r="B151" s="76" t="s">
        <v>198</v>
      </c>
      <c r="C151" s="307" t="s">
        <v>958</v>
      </c>
      <c r="D151" s="298"/>
      <c r="E151" s="299"/>
      <c r="F151" s="299"/>
      <c r="G151" s="296"/>
      <c r="H151" s="297"/>
      <c r="I151" s="54"/>
    </row>
    <row r="152" spans="1:9" s="62" customFormat="1" x14ac:dyDescent="0.25">
      <c r="A152" s="69" t="s">
        <v>450</v>
      </c>
      <c r="B152" s="76" t="s">
        <v>199</v>
      </c>
      <c r="C152" s="307" t="s">
        <v>958</v>
      </c>
      <c r="D152" s="298"/>
      <c r="E152" s="299"/>
      <c r="F152" s="299"/>
      <c r="G152" s="296"/>
      <c r="H152" s="297"/>
      <c r="I152" s="54"/>
    </row>
    <row r="153" spans="1:9" s="62" customFormat="1" x14ac:dyDescent="0.25">
      <c r="A153" s="69" t="s">
        <v>451</v>
      </c>
      <c r="B153" s="70" t="s">
        <v>308</v>
      </c>
      <c r="C153" s="307" t="s">
        <v>958</v>
      </c>
      <c r="D153" s="298">
        <f>D123-D138</f>
        <v>1491.1770903763877</v>
      </c>
      <c r="E153" s="299">
        <f>E123-E138</f>
        <v>-317.35680399988814</v>
      </c>
      <c r="F153" s="299">
        <f t="shared" ref="F153:F165" si="5">E153-D153</f>
        <v>-1808.5338943762758</v>
      </c>
      <c r="G153" s="296">
        <f t="shared" si="3"/>
        <v>-121.28230148169618</v>
      </c>
      <c r="H153" s="297"/>
      <c r="I153" s="54"/>
    </row>
    <row r="154" spans="1:9" s="62" customFormat="1" x14ac:dyDescent="0.25">
      <c r="A154" s="69" t="s">
        <v>452</v>
      </c>
      <c r="B154" s="93" t="s">
        <v>453</v>
      </c>
      <c r="C154" s="307" t="s">
        <v>958</v>
      </c>
      <c r="D154" s="298">
        <f>D139</f>
        <v>-3182.2606816539305</v>
      </c>
      <c r="E154" s="299">
        <f>E139</f>
        <v>-10993.455968406381</v>
      </c>
      <c r="F154" s="299">
        <f t="shared" si="5"/>
        <v>-7811.1952867524506</v>
      </c>
      <c r="G154" s="296">
        <f t="shared" si="3"/>
        <v>245.4605724724193</v>
      </c>
      <c r="H154" s="297"/>
      <c r="I154" s="54"/>
    </row>
    <row r="155" spans="1:9" s="62" customFormat="1" x14ac:dyDescent="0.25">
      <c r="A155" s="69" t="s">
        <v>43</v>
      </c>
      <c r="B155" s="78" t="s">
        <v>454</v>
      </c>
      <c r="C155" s="307" t="s">
        <v>958</v>
      </c>
      <c r="D155" s="298"/>
      <c r="E155" s="299"/>
      <c r="F155" s="299">
        <f t="shared" si="5"/>
        <v>0</v>
      </c>
      <c r="G155" s="296" t="e">
        <f t="shared" si="3"/>
        <v>#DIV/0!</v>
      </c>
      <c r="H155" s="297"/>
      <c r="I155" s="54"/>
    </row>
    <row r="156" spans="1:9" s="62" customFormat="1" x14ac:dyDescent="0.25">
      <c r="A156" s="69" t="s">
        <v>44</v>
      </c>
      <c r="B156" s="78" t="s">
        <v>455</v>
      </c>
      <c r="C156" s="307" t="s">
        <v>958</v>
      </c>
      <c r="D156" s="298"/>
      <c r="E156" s="299"/>
      <c r="F156" s="299"/>
      <c r="G156" s="296"/>
      <c r="H156" s="297"/>
      <c r="I156" s="54"/>
    </row>
    <row r="157" spans="1:9" s="62" customFormat="1" x14ac:dyDescent="0.25">
      <c r="A157" s="69" t="s">
        <v>45</v>
      </c>
      <c r="B157" s="78" t="s">
        <v>456</v>
      </c>
      <c r="C157" s="307" t="s">
        <v>958</v>
      </c>
      <c r="D157" s="298"/>
      <c r="E157" s="299"/>
      <c r="F157" s="299"/>
      <c r="G157" s="296"/>
      <c r="H157" s="297"/>
      <c r="I157" s="54"/>
    </row>
    <row r="158" spans="1:9" s="62" customFormat="1" ht="16.5" thickBot="1" x14ac:dyDescent="0.3">
      <c r="A158" s="86" t="s">
        <v>46</v>
      </c>
      <c r="B158" s="78" t="s">
        <v>457</v>
      </c>
      <c r="C158" s="307" t="s">
        <v>958</v>
      </c>
      <c r="D158" s="301">
        <f>D139-D155-D156-D157</f>
        <v>-3182.2606816539305</v>
      </c>
      <c r="E158" s="302">
        <f t="shared" ref="E158" si="6">E139-E155-E156-E157</f>
        <v>-10993.455968406381</v>
      </c>
      <c r="F158" s="302">
        <f t="shared" si="5"/>
        <v>-7811.1952867524506</v>
      </c>
      <c r="G158" s="303">
        <f t="shared" si="3"/>
        <v>245.4605724724193</v>
      </c>
      <c r="H158" s="304"/>
      <c r="I158" s="54"/>
    </row>
    <row r="159" spans="1:9" s="62" customFormat="1" x14ac:dyDescent="0.25">
      <c r="A159" s="63" t="s">
        <v>458</v>
      </c>
      <c r="B159" s="64" t="s">
        <v>361</v>
      </c>
      <c r="C159" s="65" t="s">
        <v>459</v>
      </c>
      <c r="D159" s="325"/>
      <c r="E159" s="326"/>
      <c r="F159" s="320"/>
      <c r="G159" s="321"/>
      <c r="H159" s="322"/>
      <c r="I159" s="54"/>
    </row>
    <row r="160" spans="1:9" s="62" customFormat="1" ht="31.5" x14ac:dyDescent="0.25">
      <c r="A160" s="69" t="s">
        <v>47</v>
      </c>
      <c r="B160" s="78" t="s">
        <v>460</v>
      </c>
      <c r="C160" s="71" t="s">
        <v>958</v>
      </c>
      <c r="D160" s="298">
        <f t="shared" ref="D160:E160" si="7">D109+D105+D69</f>
        <v>8083.4949578103997</v>
      </c>
      <c r="E160" s="299">
        <f t="shared" si="7"/>
        <v>-5579.7051930079706</v>
      </c>
      <c r="F160" s="299">
        <f t="shared" si="5"/>
        <v>-13663.200150818371</v>
      </c>
      <c r="G160" s="296">
        <f t="shared" si="3"/>
        <v>-169.02590058050043</v>
      </c>
      <c r="H160" s="297"/>
      <c r="I160" s="54"/>
    </row>
    <row r="161" spans="1:9" s="62" customFormat="1" x14ac:dyDescent="0.25">
      <c r="A161" s="69" t="s">
        <v>48</v>
      </c>
      <c r="B161" s="78" t="s">
        <v>461</v>
      </c>
      <c r="C161" s="71" t="s">
        <v>958</v>
      </c>
      <c r="D161" s="298">
        <f>D162</f>
        <v>243876.46917772014</v>
      </c>
      <c r="E161" s="299">
        <f>E162</f>
        <v>349999.99999999971</v>
      </c>
      <c r="F161" s="299">
        <f t="shared" si="5"/>
        <v>106123.53082227957</v>
      </c>
      <c r="G161" s="296">
        <f t="shared" si="3"/>
        <v>43.515280986352217</v>
      </c>
      <c r="H161" s="297"/>
      <c r="I161" s="54"/>
    </row>
    <row r="162" spans="1:9" s="62" customFormat="1" x14ac:dyDescent="0.25">
      <c r="A162" s="69" t="s">
        <v>462</v>
      </c>
      <c r="B162" s="77" t="s">
        <v>463</v>
      </c>
      <c r="C162" s="71" t="s">
        <v>958</v>
      </c>
      <c r="D162" s="298">
        <v>243876.46917772014</v>
      </c>
      <c r="E162" s="299">
        <v>349999.99999999971</v>
      </c>
      <c r="F162" s="299">
        <f t="shared" si="5"/>
        <v>106123.53082227957</v>
      </c>
      <c r="G162" s="296">
        <f t="shared" si="3"/>
        <v>43.515280986352217</v>
      </c>
      <c r="H162" s="297"/>
      <c r="I162" s="54"/>
    </row>
    <row r="163" spans="1:9" s="62" customFormat="1" x14ac:dyDescent="0.25">
      <c r="A163" s="69" t="s">
        <v>49</v>
      </c>
      <c r="B163" s="78" t="s">
        <v>464</v>
      </c>
      <c r="C163" s="71" t="s">
        <v>958</v>
      </c>
      <c r="D163" s="298">
        <f>D164</f>
        <v>239629.4296492599</v>
      </c>
      <c r="E163" s="299">
        <f>E164</f>
        <v>180766.47646999959</v>
      </c>
      <c r="F163" s="299">
        <f t="shared" si="5"/>
        <v>-58862.953179260308</v>
      </c>
      <c r="G163" s="296">
        <f t="shared" si="3"/>
        <v>-24.564158611659956</v>
      </c>
      <c r="H163" s="297"/>
      <c r="I163" s="54"/>
    </row>
    <row r="164" spans="1:9" s="62" customFormat="1" x14ac:dyDescent="0.25">
      <c r="A164" s="81" t="s">
        <v>465</v>
      </c>
      <c r="B164" s="77" t="s">
        <v>466</v>
      </c>
      <c r="C164" s="71" t="s">
        <v>958</v>
      </c>
      <c r="D164" s="298">
        <v>239629.4296492599</v>
      </c>
      <c r="E164" s="299">
        <v>180766.47646999959</v>
      </c>
      <c r="F164" s="299">
        <f t="shared" si="5"/>
        <v>-58862.953179260308</v>
      </c>
      <c r="G164" s="296">
        <f t="shared" si="3"/>
        <v>-24.564158611659956</v>
      </c>
      <c r="H164" s="314"/>
      <c r="I164" s="54"/>
    </row>
    <row r="165" spans="1:9" s="62" customFormat="1" ht="32.25" thickBot="1" x14ac:dyDescent="0.3">
      <c r="A165" s="86" t="s">
        <v>50</v>
      </c>
      <c r="B165" s="94" t="s">
        <v>467</v>
      </c>
      <c r="C165" s="88" t="s">
        <v>459</v>
      </c>
      <c r="D165" s="298">
        <f>D163/D160</f>
        <v>29.64428516377389</v>
      </c>
      <c r="E165" s="299">
        <f>E163/E160</f>
        <v>-32.397137521982579</v>
      </c>
      <c r="F165" s="299">
        <f t="shared" si="5"/>
        <v>-62.041422685756473</v>
      </c>
      <c r="G165" s="296">
        <f t="shared" si="3"/>
        <v>-209.28628348769479</v>
      </c>
      <c r="H165" s="304"/>
      <c r="I165" s="54"/>
    </row>
    <row r="166" spans="1:9" s="62" customFormat="1" ht="19.5" thickBot="1" x14ac:dyDescent="0.3">
      <c r="A166" s="454" t="s">
        <v>468</v>
      </c>
      <c r="B166" s="455"/>
      <c r="C166" s="455"/>
      <c r="D166" s="455"/>
      <c r="E166" s="455"/>
      <c r="F166" s="455"/>
      <c r="G166" s="455"/>
      <c r="H166" s="456"/>
      <c r="I166" s="54"/>
    </row>
    <row r="167" spans="1:9" s="62" customFormat="1" x14ac:dyDescent="0.25">
      <c r="A167" s="90" t="s">
        <v>469</v>
      </c>
      <c r="B167" s="95" t="s">
        <v>470</v>
      </c>
      <c r="C167" s="71" t="s">
        <v>958</v>
      </c>
      <c r="D167" s="298">
        <f t="shared" ref="D167:G167" si="8">SUM(D168,D172:D178,D181,D184)</f>
        <v>4051441</v>
      </c>
      <c r="E167" s="299">
        <f t="shared" si="8"/>
        <v>3787599</v>
      </c>
      <c r="F167" s="299">
        <f t="shared" si="8"/>
        <v>-263842</v>
      </c>
      <c r="G167" s="296">
        <f t="shared" si="8"/>
        <v>-19.004125282176325</v>
      </c>
      <c r="H167" s="230"/>
      <c r="I167" s="54"/>
    </row>
    <row r="168" spans="1:9" s="62" customFormat="1" x14ac:dyDescent="0.25">
      <c r="A168" s="69" t="s">
        <v>51</v>
      </c>
      <c r="B168" s="70" t="s">
        <v>290</v>
      </c>
      <c r="C168" s="71" t="s">
        <v>958</v>
      </c>
      <c r="D168" s="327"/>
      <c r="E168" s="309"/>
      <c r="F168" s="309"/>
      <c r="G168" s="296"/>
      <c r="H168" s="222"/>
      <c r="I168" s="54"/>
    </row>
    <row r="169" spans="1:9" s="62" customFormat="1" ht="31.5" x14ac:dyDescent="0.25">
      <c r="A169" s="69" t="s">
        <v>471</v>
      </c>
      <c r="B169" s="77" t="s">
        <v>291</v>
      </c>
      <c r="C169" s="71" t="s">
        <v>958</v>
      </c>
      <c r="D169" s="327"/>
      <c r="E169" s="309"/>
      <c r="F169" s="309"/>
      <c r="G169" s="223"/>
      <c r="H169" s="222"/>
      <c r="I169" s="54"/>
    </row>
    <row r="170" spans="1:9" s="62" customFormat="1" ht="31.5" x14ac:dyDescent="0.25">
      <c r="A170" s="69" t="s">
        <v>472</v>
      </c>
      <c r="B170" s="77" t="s">
        <v>292</v>
      </c>
      <c r="C170" s="71" t="s">
        <v>958</v>
      </c>
      <c r="D170" s="327"/>
      <c r="E170" s="309"/>
      <c r="F170" s="309"/>
      <c r="G170" s="223"/>
      <c r="H170" s="222"/>
      <c r="I170" s="54"/>
    </row>
    <row r="171" spans="1:9" s="62" customFormat="1" ht="31.5" x14ac:dyDescent="0.25">
      <c r="A171" s="69" t="s">
        <v>473</v>
      </c>
      <c r="B171" s="77" t="s">
        <v>293</v>
      </c>
      <c r="C171" s="71" t="s">
        <v>958</v>
      </c>
      <c r="D171" s="327"/>
      <c r="E171" s="309"/>
      <c r="F171" s="309"/>
      <c r="G171" s="223"/>
      <c r="H171" s="222"/>
      <c r="I171" s="54"/>
    </row>
    <row r="172" spans="1:9" s="62" customFormat="1" x14ac:dyDescent="0.25">
      <c r="A172" s="69" t="s">
        <v>52</v>
      </c>
      <c r="B172" s="70" t="s">
        <v>294</v>
      </c>
      <c r="C172" s="71" t="s">
        <v>958</v>
      </c>
      <c r="D172" s="327"/>
      <c r="E172" s="309"/>
      <c r="F172" s="309"/>
      <c r="G172" s="223"/>
      <c r="H172" s="222"/>
      <c r="I172" s="54"/>
    </row>
    <row r="173" spans="1:9" s="62" customFormat="1" x14ac:dyDescent="0.25">
      <c r="A173" s="69" t="s">
        <v>53</v>
      </c>
      <c r="B173" s="70" t="s">
        <v>295</v>
      </c>
      <c r="C173" s="71" t="s">
        <v>958</v>
      </c>
      <c r="D173" s="327"/>
      <c r="E173" s="309"/>
      <c r="F173" s="309"/>
      <c r="G173" s="223"/>
      <c r="H173" s="222"/>
      <c r="I173" s="54"/>
    </row>
    <row r="174" spans="1:9" s="62" customFormat="1" x14ac:dyDescent="0.25">
      <c r="A174" s="69" t="s">
        <v>54</v>
      </c>
      <c r="B174" s="70" t="s">
        <v>296</v>
      </c>
      <c r="C174" s="71" t="s">
        <v>958</v>
      </c>
      <c r="D174" s="327"/>
      <c r="E174" s="309"/>
      <c r="F174" s="309"/>
      <c r="G174" s="223"/>
      <c r="H174" s="222"/>
      <c r="I174" s="54"/>
    </row>
    <row r="175" spans="1:9" s="62" customFormat="1" x14ac:dyDescent="0.25">
      <c r="A175" s="69" t="s">
        <v>474</v>
      </c>
      <c r="B175" s="70" t="s">
        <v>298</v>
      </c>
      <c r="C175" s="71" t="s">
        <v>958</v>
      </c>
      <c r="D175" s="327"/>
      <c r="E175" s="309"/>
      <c r="F175" s="309"/>
      <c r="G175" s="223"/>
      <c r="H175" s="222"/>
      <c r="I175" s="54"/>
    </row>
    <row r="176" spans="1:9" s="62" customFormat="1" x14ac:dyDescent="0.25">
      <c r="A176" s="69" t="s">
        <v>475</v>
      </c>
      <c r="B176" s="70" t="s">
        <v>300</v>
      </c>
      <c r="C176" s="71" t="s">
        <v>958</v>
      </c>
      <c r="D176" s="298">
        <v>4037128</v>
      </c>
      <c r="E176" s="298">
        <v>3775077</v>
      </c>
      <c r="F176" s="299">
        <f t="shared" ref="F176:F225" si="9">E176-D176</f>
        <v>-262051</v>
      </c>
      <c r="G176" s="296">
        <f t="shared" ref="G176:G225" si="10">F176/D176*100</f>
        <v>-6.4910253031362881</v>
      </c>
      <c r="H176" s="222"/>
      <c r="I176" s="54"/>
    </row>
    <row r="177" spans="1:9" s="62" customFormat="1" x14ac:dyDescent="0.25">
      <c r="A177" s="69" t="s">
        <v>476</v>
      </c>
      <c r="B177" s="70" t="s">
        <v>302</v>
      </c>
      <c r="C177" s="71" t="s">
        <v>958</v>
      </c>
      <c r="D177" s="327"/>
      <c r="E177" s="328"/>
      <c r="F177" s="328"/>
      <c r="G177" s="329"/>
      <c r="H177" s="222"/>
      <c r="I177" s="54"/>
    </row>
    <row r="178" spans="1:9" s="62" customFormat="1" ht="31.5" x14ac:dyDescent="0.25">
      <c r="A178" s="69" t="s">
        <v>477</v>
      </c>
      <c r="B178" s="75" t="s">
        <v>304</v>
      </c>
      <c r="C178" s="71" t="s">
        <v>958</v>
      </c>
      <c r="D178" s="327"/>
      <c r="E178" s="328"/>
      <c r="F178" s="328"/>
      <c r="G178" s="329"/>
      <c r="H178" s="222"/>
      <c r="I178" s="54"/>
    </row>
    <row r="179" spans="1:9" s="62" customFormat="1" x14ac:dyDescent="0.25">
      <c r="A179" s="69" t="s">
        <v>478</v>
      </c>
      <c r="B179" s="76" t="s">
        <v>198</v>
      </c>
      <c r="C179" s="71" t="s">
        <v>958</v>
      </c>
      <c r="D179" s="327"/>
      <c r="E179" s="328"/>
      <c r="F179" s="328"/>
      <c r="G179" s="329"/>
      <c r="H179" s="222"/>
      <c r="I179" s="54"/>
    </row>
    <row r="180" spans="1:9" s="62" customFormat="1" x14ac:dyDescent="0.25">
      <c r="A180" s="69" t="s">
        <v>479</v>
      </c>
      <c r="B180" s="76" t="s">
        <v>199</v>
      </c>
      <c r="C180" s="71" t="s">
        <v>958</v>
      </c>
      <c r="D180" s="327"/>
      <c r="E180" s="328"/>
      <c r="F180" s="328"/>
      <c r="G180" s="329"/>
      <c r="H180" s="222"/>
      <c r="I180" s="54"/>
    </row>
    <row r="181" spans="1:9" s="62" customFormat="1" ht="31.5" x14ac:dyDescent="0.25">
      <c r="A181" s="69" t="s">
        <v>480</v>
      </c>
      <c r="B181" s="78" t="s">
        <v>481</v>
      </c>
      <c r="C181" s="71" t="s">
        <v>958</v>
      </c>
      <c r="D181" s="327"/>
      <c r="E181" s="328"/>
      <c r="F181" s="328"/>
      <c r="G181" s="329"/>
      <c r="H181" s="222"/>
      <c r="I181" s="54"/>
    </row>
    <row r="182" spans="1:9" s="62" customFormat="1" x14ac:dyDescent="0.25">
      <c r="A182" s="69" t="s">
        <v>482</v>
      </c>
      <c r="B182" s="77" t="s">
        <v>483</v>
      </c>
      <c r="C182" s="71" t="s">
        <v>958</v>
      </c>
      <c r="D182" s="327"/>
      <c r="E182" s="328"/>
      <c r="F182" s="328"/>
      <c r="G182" s="329"/>
      <c r="H182" s="222"/>
      <c r="I182" s="54"/>
    </row>
    <row r="183" spans="1:9" s="62" customFormat="1" x14ac:dyDescent="0.25">
      <c r="A183" s="69" t="s">
        <v>484</v>
      </c>
      <c r="B183" s="77" t="s">
        <v>485</v>
      </c>
      <c r="C183" s="71" t="s">
        <v>958</v>
      </c>
      <c r="D183" s="327"/>
      <c r="E183" s="328"/>
      <c r="F183" s="328"/>
      <c r="G183" s="329"/>
      <c r="H183" s="222"/>
      <c r="I183" s="54"/>
    </row>
    <row r="184" spans="1:9" s="62" customFormat="1" x14ac:dyDescent="0.25">
      <c r="A184" s="69" t="s">
        <v>486</v>
      </c>
      <c r="B184" s="70" t="s">
        <v>308</v>
      </c>
      <c r="C184" s="71" t="s">
        <v>958</v>
      </c>
      <c r="D184" s="298">
        <v>14313</v>
      </c>
      <c r="E184" s="299">
        <v>12522</v>
      </c>
      <c r="F184" s="299">
        <f t="shared" si="9"/>
        <v>-1791</v>
      </c>
      <c r="G184" s="296">
        <f t="shared" si="10"/>
        <v>-12.513099979040035</v>
      </c>
      <c r="H184" s="222"/>
      <c r="I184" s="54"/>
    </row>
    <row r="185" spans="1:9" s="62" customFormat="1" x14ac:dyDescent="0.25">
      <c r="A185" s="69" t="s">
        <v>487</v>
      </c>
      <c r="B185" s="93" t="s">
        <v>488</v>
      </c>
      <c r="C185" s="71" t="s">
        <v>958</v>
      </c>
      <c r="D185" s="298">
        <f>SUM(D187,D192:D196,D198:D202)</f>
        <v>4039616.2593105738</v>
      </c>
      <c r="E185" s="299">
        <f t="shared" ref="E185" si="11">SUM(E186:E187,E191:E196,E198:E202)</f>
        <v>4063947.9910900001</v>
      </c>
      <c r="F185" s="299">
        <f t="shared" si="9"/>
        <v>24331.731779426336</v>
      </c>
      <c r="G185" s="296">
        <f t="shared" si="10"/>
        <v>0.60232780089807203</v>
      </c>
      <c r="H185" s="222"/>
      <c r="I185" s="54"/>
    </row>
    <row r="186" spans="1:9" s="62" customFormat="1" x14ac:dyDescent="0.25">
      <c r="A186" s="69" t="s">
        <v>489</v>
      </c>
      <c r="B186" s="78" t="s">
        <v>490</v>
      </c>
      <c r="C186" s="71" t="s">
        <v>958</v>
      </c>
      <c r="D186" s="298"/>
      <c r="E186" s="299"/>
      <c r="F186" s="299"/>
      <c r="G186" s="296"/>
      <c r="H186" s="222"/>
      <c r="I186" s="54"/>
    </row>
    <row r="187" spans="1:9" s="62" customFormat="1" x14ac:dyDescent="0.25">
      <c r="A187" s="69" t="s">
        <v>491</v>
      </c>
      <c r="B187" s="78" t="s">
        <v>492</v>
      </c>
      <c r="C187" s="71" t="s">
        <v>958</v>
      </c>
      <c r="D187" s="298">
        <f t="shared" ref="D187:E187" si="12">D188+D189</f>
        <v>2053127.6373335684</v>
      </c>
      <c r="E187" s="299">
        <f t="shared" si="12"/>
        <v>2156455.9336999999</v>
      </c>
      <c r="F187" s="299">
        <f t="shared" si="9"/>
        <v>103328.29636643152</v>
      </c>
      <c r="G187" s="296">
        <f t="shared" si="10"/>
        <v>5.0327263871731676</v>
      </c>
      <c r="H187" s="222"/>
      <c r="I187" s="54"/>
    </row>
    <row r="188" spans="1:9" s="62" customFormat="1" x14ac:dyDescent="0.25">
      <c r="A188" s="69" t="s">
        <v>493</v>
      </c>
      <c r="B188" s="77" t="s">
        <v>494</v>
      </c>
      <c r="C188" s="71" t="s">
        <v>958</v>
      </c>
      <c r="D188" s="298">
        <v>2012278</v>
      </c>
      <c r="E188" s="299">
        <v>2116091</v>
      </c>
      <c r="F188" s="299">
        <f t="shared" si="9"/>
        <v>103813</v>
      </c>
      <c r="G188" s="296">
        <f t="shared" si="10"/>
        <v>5.1589790277486509</v>
      </c>
      <c r="H188" s="222"/>
      <c r="I188" s="54"/>
    </row>
    <row r="189" spans="1:9" s="62" customFormat="1" x14ac:dyDescent="0.25">
      <c r="A189" s="69" t="s">
        <v>495</v>
      </c>
      <c r="B189" s="77" t="s">
        <v>496</v>
      </c>
      <c r="C189" s="71" t="s">
        <v>958</v>
      </c>
      <c r="D189" s="298">
        <v>40849.637333568506</v>
      </c>
      <c r="E189" s="299">
        <v>40364.933700000001</v>
      </c>
      <c r="F189" s="299">
        <f t="shared" si="9"/>
        <v>-484.7036335685043</v>
      </c>
      <c r="G189" s="296">
        <f t="shared" si="10"/>
        <v>-1.1865555368595533</v>
      </c>
      <c r="H189" s="222"/>
      <c r="I189" s="54"/>
    </row>
    <row r="190" spans="1:9" s="62" customFormat="1" x14ac:dyDescent="0.25">
      <c r="A190" s="69" t="s">
        <v>497</v>
      </c>
      <c r="B190" s="77" t="s">
        <v>498</v>
      </c>
      <c r="C190" s="71" t="s">
        <v>958</v>
      </c>
      <c r="D190" s="298"/>
      <c r="E190" s="299"/>
      <c r="F190" s="299"/>
      <c r="G190" s="296"/>
      <c r="H190" s="222"/>
      <c r="I190" s="54"/>
    </row>
    <row r="191" spans="1:9" s="62" customFormat="1" ht="31.5" x14ac:dyDescent="0.25">
      <c r="A191" s="69" t="s">
        <v>499</v>
      </c>
      <c r="B191" s="78" t="s">
        <v>500</v>
      </c>
      <c r="C191" s="71" t="s">
        <v>958</v>
      </c>
      <c r="D191" s="298"/>
      <c r="E191" s="299"/>
      <c r="F191" s="299"/>
      <c r="G191" s="296"/>
      <c r="H191" s="222"/>
      <c r="I191" s="54"/>
    </row>
    <row r="192" spans="1:9" s="62" customFormat="1" ht="31.5" x14ac:dyDescent="0.25">
      <c r="A192" s="69" t="s">
        <v>501</v>
      </c>
      <c r="B192" s="78" t="s">
        <v>502</v>
      </c>
      <c r="C192" s="71" t="s">
        <v>958</v>
      </c>
      <c r="D192" s="298">
        <v>1737395.9772052383</v>
      </c>
      <c r="E192" s="299">
        <v>1665874.9654100002</v>
      </c>
      <c r="F192" s="299">
        <f t="shared" si="9"/>
        <v>-71521.011795238126</v>
      </c>
      <c r="G192" s="296">
        <f t="shared" si="10"/>
        <v>-4.1165636811411455</v>
      </c>
      <c r="H192" s="222"/>
      <c r="I192" s="54"/>
    </row>
    <row r="193" spans="1:9" s="62" customFormat="1" x14ac:dyDescent="0.25">
      <c r="A193" s="69" t="s">
        <v>503</v>
      </c>
      <c r="B193" s="78" t="s">
        <v>504</v>
      </c>
      <c r="C193" s="71" t="s">
        <v>958</v>
      </c>
      <c r="D193" s="298"/>
      <c r="E193" s="299"/>
      <c r="F193" s="299"/>
      <c r="G193" s="296"/>
      <c r="H193" s="222"/>
      <c r="I193" s="54"/>
    </row>
    <row r="194" spans="1:9" s="62" customFormat="1" x14ac:dyDescent="0.25">
      <c r="A194" s="69" t="s">
        <v>505</v>
      </c>
      <c r="B194" s="78" t="s">
        <v>506</v>
      </c>
      <c r="C194" s="71" t="s">
        <v>958</v>
      </c>
      <c r="D194" s="298">
        <v>64682.097887154996</v>
      </c>
      <c r="E194" s="299">
        <v>67138.79406</v>
      </c>
      <c r="F194" s="299">
        <f t="shared" si="9"/>
        <v>2456.6961728450042</v>
      </c>
      <c r="G194" s="296">
        <f t="shared" si="10"/>
        <v>3.7981083686107087</v>
      </c>
      <c r="H194" s="222"/>
      <c r="I194" s="54"/>
    </row>
    <row r="195" spans="1:9" s="62" customFormat="1" x14ac:dyDescent="0.25">
      <c r="A195" s="69" t="s">
        <v>507</v>
      </c>
      <c r="B195" s="78" t="s">
        <v>508</v>
      </c>
      <c r="C195" s="71" t="s">
        <v>958</v>
      </c>
      <c r="D195" s="298">
        <v>19268.666157109306</v>
      </c>
      <c r="E195" s="299">
        <v>18952.042539999999</v>
      </c>
      <c r="F195" s="299">
        <f t="shared" si="9"/>
        <v>-316.62361710930782</v>
      </c>
      <c r="G195" s="296">
        <f t="shared" si="10"/>
        <v>-1.6432046438901398</v>
      </c>
      <c r="H195" s="222"/>
      <c r="I195" s="54"/>
    </row>
    <row r="196" spans="1:9" s="62" customFormat="1" x14ac:dyDescent="0.25">
      <c r="A196" s="69" t="s">
        <v>509</v>
      </c>
      <c r="B196" s="78" t="s">
        <v>510</v>
      </c>
      <c r="C196" s="71" t="s">
        <v>958</v>
      </c>
      <c r="D196" s="298">
        <v>80414.046239390242</v>
      </c>
      <c r="E196" s="299">
        <v>116.2</v>
      </c>
      <c r="F196" s="299">
        <f t="shared" si="9"/>
        <v>-80297.846239390245</v>
      </c>
      <c r="G196" s="296">
        <f t="shared" si="10"/>
        <v>-99.855497881981876</v>
      </c>
      <c r="H196" s="222"/>
      <c r="I196" s="54"/>
    </row>
    <row r="197" spans="1:9" s="62" customFormat="1" x14ac:dyDescent="0.25">
      <c r="A197" s="69" t="s">
        <v>511</v>
      </c>
      <c r="B197" s="77" t="s">
        <v>512</v>
      </c>
      <c r="C197" s="71" t="s">
        <v>958</v>
      </c>
      <c r="D197" s="298">
        <v>38252.60740044398</v>
      </c>
      <c r="E197" s="299">
        <v>0</v>
      </c>
      <c r="F197" s="299">
        <f t="shared" si="9"/>
        <v>-38252.60740044398</v>
      </c>
      <c r="G197" s="296">
        <f t="shared" si="10"/>
        <v>-100</v>
      </c>
      <c r="H197" s="222"/>
      <c r="I197" s="54"/>
    </row>
    <row r="198" spans="1:9" s="62" customFormat="1" x14ac:dyDescent="0.25">
      <c r="A198" s="69" t="s">
        <v>513</v>
      </c>
      <c r="B198" s="78" t="s">
        <v>514</v>
      </c>
      <c r="C198" s="71" t="s">
        <v>958</v>
      </c>
      <c r="D198" s="298">
        <v>5500.266159633331</v>
      </c>
      <c r="E198" s="299">
        <v>3508.2700999999997</v>
      </c>
      <c r="F198" s="299">
        <f t="shared" si="9"/>
        <v>-1991.9960596333312</v>
      </c>
      <c r="G198" s="296">
        <f t="shared" si="10"/>
        <v>-36.216357569251258</v>
      </c>
      <c r="H198" s="222"/>
      <c r="I198" s="54"/>
    </row>
    <row r="199" spans="1:9" s="62" customFormat="1" x14ac:dyDescent="0.25">
      <c r="A199" s="69" t="s">
        <v>515</v>
      </c>
      <c r="B199" s="78" t="s">
        <v>516</v>
      </c>
      <c r="C199" s="71" t="s">
        <v>958</v>
      </c>
      <c r="D199" s="298">
        <v>874.19999999999993</v>
      </c>
      <c r="E199" s="299">
        <v>370.20299</v>
      </c>
      <c r="F199" s="299">
        <f t="shared" si="9"/>
        <v>-503.99700999999993</v>
      </c>
      <c r="G199" s="296">
        <f t="shared" si="10"/>
        <v>-57.652369023106843</v>
      </c>
      <c r="H199" s="222"/>
      <c r="I199" s="54"/>
    </row>
    <row r="200" spans="1:9" s="62" customFormat="1" x14ac:dyDescent="0.25">
      <c r="A200" s="69" t="s">
        <v>517</v>
      </c>
      <c r="B200" s="78" t="s">
        <v>518</v>
      </c>
      <c r="C200" s="71" t="s">
        <v>958</v>
      </c>
      <c r="D200" s="298">
        <v>9231.3881684800035</v>
      </c>
      <c r="E200" s="299">
        <v>8121.2222899999997</v>
      </c>
      <c r="F200" s="299">
        <f t="shared" si="9"/>
        <v>-1110.1658784800038</v>
      </c>
      <c r="G200" s="296">
        <f t="shared" si="10"/>
        <v>-12.025990655128073</v>
      </c>
      <c r="H200" s="222"/>
      <c r="I200" s="54"/>
    </row>
    <row r="201" spans="1:9" s="62" customFormat="1" ht="31.5" x14ac:dyDescent="0.25">
      <c r="A201" s="69" t="s">
        <v>519</v>
      </c>
      <c r="B201" s="78" t="s">
        <v>520</v>
      </c>
      <c r="C201" s="71" t="s">
        <v>958</v>
      </c>
      <c r="D201" s="298">
        <v>7253.9801600000019</v>
      </c>
      <c r="E201" s="299">
        <v>4499.3599999999997</v>
      </c>
      <c r="F201" s="299">
        <f t="shared" si="9"/>
        <v>-2754.6201600000022</v>
      </c>
      <c r="G201" s="296">
        <f t="shared" si="10"/>
        <v>-37.973913620408929</v>
      </c>
      <c r="H201" s="222"/>
      <c r="I201" s="54"/>
    </row>
    <row r="202" spans="1:9" s="62" customFormat="1" x14ac:dyDescent="0.25">
      <c r="A202" s="69" t="s">
        <v>521</v>
      </c>
      <c r="B202" s="78" t="s">
        <v>522</v>
      </c>
      <c r="C202" s="71" t="s">
        <v>958</v>
      </c>
      <c r="D202" s="298">
        <f>61610+258</f>
        <v>61868</v>
      </c>
      <c r="E202" s="299">
        <v>138911</v>
      </c>
      <c r="F202" s="299">
        <f t="shared" si="9"/>
        <v>77043</v>
      </c>
      <c r="G202" s="296">
        <f t="shared" si="10"/>
        <v>124.5280274132023</v>
      </c>
      <c r="H202" s="222"/>
      <c r="I202" s="54"/>
    </row>
    <row r="203" spans="1:9" s="62" customFormat="1" x14ac:dyDescent="0.25">
      <c r="A203" s="69" t="s">
        <v>523</v>
      </c>
      <c r="B203" s="93" t="s">
        <v>524</v>
      </c>
      <c r="C203" s="71" t="s">
        <v>958</v>
      </c>
      <c r="D203" s="298"/>
      <c r="E203" s="299"/>
      <c r="F203" s="299"/>
      <c r="G203" s="296"/>
      <c r="H203" s="222"/>
      <c r="I203" s="54"/>
    </row>
    <row r="204" spans="1:9" s="62" customFormat="1" x14ac:dyDescent="0.25">
      <c r="A204" s="69" t="s">
        <v>525</v>
      </c>
      <c r="B204" s="78" t="s">
        <v>526</v>
      </c>
      <c r="C204" s="71" t="s">
        <v>958</v>
      </c>
      <c r="D204" s="298"/>
      <c r="E204" s="299"/>
      <c r="F204" s="299"/>
      <c r="G204" s="296"/>
      <c r="H204" s="222"/>
      <c r="I204" s="54"/>
    </row>
    <row r="205" spans="1:9" s="62" customFormat="1" x14ac:dyDescent="0.25">
      <c r="A205" s="69" t="s">
        <v>527</v>
      </c>
      <c r="B205" s="78" t="s">
        <v>528</v>
      </c>
      <c r="C205" s="71" t="s">
        <v>958</v>
      </c>
      <c r="D205" s="298"/>
      <c r="E205" s="299"/>
      <c r="F205" s="299"/>
      <c r="G205" s="296"/>
      <c r="H205" s="222"/>
      <c r="I205" s="54"/>
    </row>
    <row r="206" spans="1:9" s="62" customFormat="1" ht="31.5" x14ac:dyDescent="0.25">
      <c r="A206" s="69" t="s">
        <v>529</v>
      </c>
      <c r="B206" s="77" t="s">
        <v>530</v>
      </c>
      <c r="C206" s="71" t="s">
        <v>958</v>
      </c>
      <c r="D206" s="298"/>
      <c r="E206" s="299"/>
      <c r="F206" s="299"/>
      <c r="G206" s="296"/>
      <c r="H206" s="222"/>
      <c r="I206" s="54"/>
    </row>
    <row r="207" spans="1:9" s="62" customFormat="1" x14ac:dyDescent="0.25">
      <c r="A207" s="69" t="s">
        <v>531</v>
      </c>
      <c r="B207" s="79" t="s">
        <v>243</v>
      </c>
      <c r="C207" s="71" t="s">
        <v>958</v>
      </c>
      <c r="D207" s="298"/>
      <c r="E207" s="299"/>
      <c r="F207" s="299"/>
      <c r="G207" s="296"/>
      <c r="H207" s="222"/>
      <c r="I207" s="54"/>
    </row>
    <row r="208" spans="1:9" s="62" customFormat="1" x14ac:dyDescent="0.25">
      <c r="A208" s="69" t="s">
        <v>532</v>
      </c>
      <c r="B208" s="79" t="s">
        <v>247</v>
      </c>
      <c r="C208" s="71" t="s">
        <v>958</v>
      </c>
      <c r="D208" s="298"/>
      <c r="E208" s="299"/>
      <c r="F208" s="299"/>
      <c r="G208" s="296"/>
      <c r="H208" s="222"/>
      <c r="I208" s="54"/>
    </row>
    <row r="209" spans="1:9" s="62" customFormat="1" x14ac:dyDescent="0.25">
      <c r="A209" s="69" t="s">
        <v>533</v>
      </c>
      <c r="B209" s="78" t="s">
        <v>534</v>
      </c>
      <c r="C209" s="71" t="s">
        <v>958</v>
      </c>
      <c r="D209" s="298"/>
      <c r="E209" s="299"/>
      <c r="F209" s="299"/>
      <c r="G209" s="296"/>
      <c r="H209" s="222"/>
      <c r="I209" s="54"/>
    </row>
    <row r="210" spans="1:9" s="62" customFormat="1" x14ac:dyDescent="0.25">
      <c r="A210" s="69" t="s">
        <v>535</v>
      </c>
      <c r="B210" s="93" t="s">
        <v>536</v>
      </c>
      <c r="C210" s="71" t="s">
        <v>958</v>
      </c>
      <c r="D210" s="298">
        <f>SUM(D211,D218:D220)</f>
        <v>5072.0280000000002</v>
      </c>
      <c r="E210" s="299">
        <f t="shared" ref="E210" si="13">SUM(E211,E218:E220)</f>
        <v>26435.851910000001</v>
      </c>
      <c r="F210" s="299">
        <f t="shared" si="9"/>
        <v>21363.823909999999</v>
      </c>
      <c r="G210" s="296">
        <f t="shared" si="10"/>
        <v>421.2087139503173</v>
      </c>
      <c r="H210" s="222"/>
      <c r="I210" s="54"/>
    </row>
    <row r="211" spans="1:9" s="62" customFormat="1" x14ac:dyDescent="0.25">
      <c r="A211" s="69" t="s">
        <v>537</v>
      </c>
      <c r="B211" s="78" t="s">
        <v>538</v>
      </c>
      <c r="C211" s="71" t="s">
        <v>958</v>
      </c>
      <c r="D211" s="298"/>
      <c r="E211" s="299"/>
      <c r="F211" s="299"/>
      <c r="G211" s="296"/>
      <c r="H211" s="222"/>
      <c r="I211" s="54"/>
    </row>
    <row r="212" spans="1:9" s="62" customFormat="1" x14ac:dyDescent="0.25">
      <c r="A212" s="69" t="s">
        <v>539</v>
      </c>
      <c r="B212" s="77" t="s">
        <v>540</v>
      </c>
      <c r="C212" s="71" t="s">
        <v>958</v>
      </c>
      <c r="D212" s="298"/>
      <c r="E212" s="299"/>
      <c r="F212" s="299"/>
      <c r="G212" s="296"/>
      <c r="H212" s="222"/>
      <c r="I212" s="54"/>
    </row>
    <row r="213" spans="1:9" s="62" customFormat="1" x14ac:dyDescent="0.25">
      <c r="A213" s="69" t="s">
        <v>541</v>
      </c>
      <c r="B213" s="77" t="s">
        <v>542</v>
      </c>
      <c r="C213" s="71" t="s">
        <v>958</v>
      </c>
      <c r="D213" s="298"/>
      <c r="E213" s="299"/>
      <c r="F213" s="299"/>
      <c r="G213" s="296"/>
      <c r="H213" s="222"/>
      <c r="I213" s="54"/>
    </row>
    <row r="214" spans="1:9" s="62" customFormat="1" x14ac:dyDescent="0.25">
      <c r="A214" s="69" t="s">
        <v>543</v>
      </c>
      <c r="B214" s="77" t="s">
        <v>544</v>
      </c>
      <c r="C214" s="71" t="s">
        <v>958</v>
      </c>
      <c r="D214" s="298"/>
      <c r="E214" s="299"/>
      <c r="F214" s="299"/>
      <c r="G214" s="296"/>
      <c r="H214" s="222"/>
      <c r="I214" s="54"/>
    </row>
    <row r="215" spans="1:9" s="62" customFormat="1" x14ac:dyDescent="0.25">
      <c r="A215" s="69" t="s">
        <v>545</v>
      </c>
      <c r="B215" s="77" t="s">
        <v>546</v>
      </c>
      <c r="C215" s="71" t="s">
        <v>958</v>
      </c>
      <c r="D215" s="298"/>
      <c r="E215" s="299"/>
      <c r="F215" s="299"/>
      <c r="G215" s="296"/>
      <c r="H215" s="222"/>
      <c r="I215" s="54"/>
    </row>
    <row r="216" spans="1:9" s="62" customFormat="1" x14ac:dyDescent="0.25">
      <c r="A216" s="69" t="s">
        <v>547</v>
      </c>
      <c r="B216" s="77" t="s">
        <v>548</v>
      </c>
      <c r="C216" s="71" t="s">
        <v>958</v>
      </c>
      <c r="D216" s="298"/>
      <c r="E216" s="299"/>
      <c r="F216" s="299"/>
      <c r="G216" s="296"/>
      <c r="H216" s="222"/>
      <c r="I216" s="54"/>
    </row>
    <row r="217" spans="1:9" s="62" customFormat="1" x14ac:dyDescent="0.25">
      <c r="A217" s="69" t="s">
        <v>549</v>
      </c>
      <c r="B217" s="77" t="s">
        <v>550</v>
      </c>
      <c r="C217" s="71" t="s">
        <v>958</v>
      </c>
      <c r="D217" s="298"/>
      <c r="E217" s="299"/>
      <c r="F217" s="299"/>
      <c r="G217" s="296"/>
      <c r="H217" s="222"/>
      <c r="I217" s="54"/>
    </row>
    <row r="218" spans="1:9" s="62" customFormat="1" x14ac:dyDescent="0.25">
      <c r="A218" s="69" t="s">
        <v>551</v>
      </c>
      <c r="B218" s="78" t="s">
        <v>552</v>
      </c>
      <c r="C218" s="71" t="s">
        <v>958</v>
      </c>
      <c r="D218" s="298"/>
      <c r="E218" s="299"/>
      <c r="F218" s="299"/>
      <c r="G218" s="296"/>
      <c r="H218" s="222"/>
      <c r="I218" s="54"/>
    </row>
    <row r="219" spans="1:9" s="62" customFormat="1" x14ac:dyDescent="0.25">
      <c r="A219" s="69" t="s">
        <v>553</v>
      </c>
      <c r="B219" s="78" t="s">
        <v>554</v>
      </c>
      <c r="C219" s="71" t="s">
        <v>958</v>
      </c>
      <c r="D219" s="298">
        <v>5072.0280000000002</v>
      </c>
      <c r="E219" s="299">
        <v>26435.851910000001</v>
      </c>
      <c r="F219" s="299">
        <f t="shared" si="9"/>
        <v>21363.823909999999</v>
      </c>
      <c r="G219" s="296">
        <f t="shared" si="10"/>
        <v>421.2087139503173</v>
      </c>
      <c r="H219" s="222"/>
      <c r="I219" s="54"/>
    </row>
    <row r="220" spans="1:9" s="62" customFormat="1" x14ac:dyDescent="0.25">
      <c r="A220" s="69" t="s">
        <v>555</v>
      </c>
      <c r="B220" s="78" t="s">
        <v>361</v>
      </c>
      <c r="C220" s="71" t="s">
        <v>459</v>
      </c>
      <c r="D220" s="298"/>
      <c r="E220" s="299"/>
      <c r="F220" s="299"/>
      <c r="G220" s="296"/>
      <c r="H220" s="222"/>
      <c r="I220" s="54"/>
    </row>
    <row r="221" spans="1:9" s="62" customFormat="1" ht="31.5" x14ac:dyDescent="0.25">
      <c r="A221" s="69" t="s">
        <v>556</v>
      </c>
      <c r="B221" s="78" t="s">
        <v>557</v>
      </c>
      <c r="C221" s="71" t="s">
        <v>958</v>
      </c>
      <c r="D221" s="298"/>
      <c r="E221" s="299"/>
      <c r="F221" s="299"/>
      <c r="G221" s="296"/>
      <c r="H221" s="222"/>
      <c r="I221" s="54"/>
    </row>
    <row r="222" spans="1:9" s="62" customFormat="1" x14ac:dyDescent="0.25">
      <c r="A222" s="69" t="s">
        <v>558</v>
      </c>
      <c r="B222" s="93" t="s">
        <v>559</v>
      </c>
      <c r="C222" s="71" t="s">
        <v>958</v>
      </c>
      <c r="D222" s="298">
        <f>SUM(D223:D224,D228:D229,D232:D234)</f>
        <v>2308236.0481361798</v>
      </c>
      <c r="E222" s="299">
        <f t="shared" ref="E222" si="14">SUM(E223:E224,E228:E229,E232:E234)</f>
        <v>702236.17284000001</v>
      </c>
      <c r="F222" s="299">
        <f t="shared" si="9"/>
        <v>-1605999.8752961797</v>
      </c>
      <c r="G222" s="296">
        <f t="shared" si="10"/>
        <v>-69.576934152508741</v>
      </c>
      <c r="H222" s="222"/>
      <c r="I222" s="54"/>
    </row>
    <row r="223" spans="1:9" s="62" customFormat="1" x14ac:dyDescent="0.25">
      <c r="A223" s="69" t="s">
        <v>560</v>
      </c>
      <c r="B223" s="78" t="s">
        <v>561</v>
      </c>
      <c r="C223" s="71" t="s">
        <v>958</v>
      </c>
      <c r="D223" s="298">
        <v>257.1456000000012</v>
      </c>
      <c r="E223" s="299">
        <v>1459.22299</v>
      </c>
      <c r="F223" s="299">
        <f t="shared" si="9"/>
        <v>1202.0773899999988</v>
      </c>
      <c r="G223" s="296">
        <f t="shared" si="10"/>
        <v>467.46955421364129</v>
      </c>
      <c r="H223" s="222"/>
      <c r="I223" s="54"/>
    </row>
    <row r="224" spans="1:9" s="62" customFormat="1" x14ac:dyDescent="0.25">
      <c r="A224" s="69" t="s">
        <v>562</v>
      </c>
      <c r="B224" s="78" t="s">
        <v>563</v>
      </c>
      <c r="C224" s="71" t="s">
        <v>958</v>
      </c>
      <c r="D224" s="298">
        <f>D225</f>
        <v>2307978.9025361799</v>
      </c>
      <c r="E224" s="299">
        <f>E225</f>
        <v>700776.94984999998</v>
      </c>
      <c r="F224" s="299">
        <f t="shared" si="9"/>
        <v>-1607201.9526861799</v>
      </c>
      <c r="G224" s="296">
        <f t="shared" si="10"/>
        <v>-69.636769682775963</v>
      </c>
      <c r="H224" s="222"/>
      <c r="I224" s="54"/>
    </row>
    <row r="225" spans="1:9" s="62" customFormat="1" x14ac:dyDescent="0.25">
      <c r="A225" s="69" t="s">
        <v>564</v>
      </c>
      <c r="B225" s="77" t="s">
        <v>565</v>
      </c>
      <c r="C225" s="71" t="s">
        <v>958</v>
      </c>
      <c r="D225" s="298">
        <v>2307978.9025361799</v>
      </c>
      <c r="E225" s="299">
        <v>700776.94984999998</v>
      </c>
      <c r="F225" s="299">
        <f t="shared" si="9"/>
        <v>-1607201.9526861799</v>
      </c>
      <c r="G225" s="296">
        <f t="shared" si="10"/>
        <v>-69.636769682775963</v>
      </c>
      <c r="H225" s="222"/>
      <c r="I225" s="54"/>
    </row>
    <row r="226" spans="1:9" s="62" customFormat="1" x14ac:dyDescent="0.25">
      <c r="A226" s="69" t="s">
        <v>566</v>
      </c>
      <c r="B226" s="77" t="s">
        <v>567</v>
      </c>
      <c r="C226" s="71" t="s">
        <v>958</v>
      </c>
      <c r="D226" s="298"/>
      <c r="E226" s="299"/>
      <c r="F226" s="299"/>
      <c r="G226" s="296"/>
      <c r="H226" s="222"/>
      <c r="I226" s="54"/>
    </row>
    <row r="227" spans="1:9" s="62" customFormat="1" x14ac:dyDescent="0.25">
      <c r="A227" s="69" t="s">
        <v>568</v>
      </c>
      <c r="B227" s="77" t="s">
        <v>569</v>
      </c>
      <c r="C227" s="71" t="s">
        <v>958</v>
      </c>
      <c r="D227" s="298"/>
      <c r="E227" s="299"/>
      <c r="F227" s="299"/>
      <c r="G227" s="296"/>
      <c r="H227" s="222"/>
      <c r="I227" s="54"/>
    </row>
    <row r="228" spans="1:9" s="62" customFormat="1" x14ac:dyDescent="0.25">
      <c r="A228" s="69" t="s">
        <v>570</v>
      </c>
      <c r="B228" s="78" t="s">
        <v>571</v>
      </c>
      <c r="C228" s="71" t="s">
        <v>958</v>
      </c>
      <c r="D228" s="298"/>
      <c r="E228" s="299"/>
      <c r="F228" s="299"/>
      <c r="G228" s="296"/>
      <c r="H228" s="222"/>
      <c r="I228" s="54"/>
    </row>
    <row r="229" spans="1:9" s="62" customFormat="1" x14ac:dyDescent="0.25">
      <c r="A229" s="69" t="s">
        <v>572</v>
      </c>
      <c r="B229" s="78" t="s">
        <v>573</v>
      </c>
      <c r="C229" s="71" t="s">
        <v>958</v>
      </c>
      <c r="D229" s="298"/>
      <c r="E229" s="299"/>
      <c r="F229" s="299"/>
      <c r="G229" s="296"/>
      <c r="H229" s="222"/>
      <c r="I229" s="54"/>
    </row>
    <row r="230" spans="1:9" s="62" customFormat="1" x14ac:dyDescent="0.25">
      <c r="A230" s="69" t="s">
        <v>574</v>
      </c>
      <c r="B230" s="77" t="s">
        <v>575</v>
      </c>
      <c r="C230" s="71" t="s">
        <v>958</v>
      </c>
      <c r="D230" s="298"/>
      <c r="E230" s="299"/>
      <c r="F230" s="299"/>
      <c r="G230" s="296"/>
      <c r="H230" s="222"/>
      <c r="I230" s="54"/>
    </row>
    <row r="231" spans="1:9" s="62" customFormat="1" x14ac:dyDescent="0.25">
      <c r="A231" s="69" t="s">
        <v>576</v>
      </c>
      <c r="B231" s="77" t="s">
        <v>577</v>
      </c>
      <c r="C231" s="71" t="s">
        <v>958</v>
      </c>
      <c r="D231" s="298"/>
      <c r="E231" s="299"/>
      <c r="F231" s="299"/>
      <c r="G231" s="296"/>
      <c r="H231" s="222"/>
      <c r="I231" s="54"/>
    </row>
    <row r="232" spans="1:9" s="62" customFormat="1" x14ac:dyDescent="0.25">
      <c r="A232" s="69" t="s">
        <v>578</v>
      </c>
      <c r="B232" s="78" t="s">
        <v>579</v>
      </c>
      <c r="C232" s="71" t="s">
        <v>958</v>
      </c>
      <c r="D232" s="298"/>
      <c r="E232" s="299"/>
      <c r="F232" s="299"/>
      <c r="G232" s="296"/>
      <c r="H232" s="222"/>
      <c r="I232" s="54"/>
    </row>
    <row r="233" spans="1:9" s="62" customFormat="1" x14ac:dyDescent="0.25">
      <c r="A233" s="69" t="s">
        <v>580</v>
      </c>
      <c r="B233" s="78" t="s">
        <v>581</v>
      </c>
      <c r="C233" s="71" t="s">
        <v>958</v>
      </c>
      <c r="D233" s="298"/>
      <c r="E233" s="299"/>
      <c r="F233" s="299"/>
      <c r="G233" s="296"/>
      <c r="H233" s="222"/>
      <c r="I233" s="54"/>
    </row>
    <row r="234" spans="1:9" s="62" customFormat="1" x14ac:dyDescent="0.25">
      <c r="A234" s="69" t="s">
        <v>582</v>
      </c>
      <c r="B234" s="78" t="s">
        <v>583</v>
      </c>
      <c r="C234" s="71" t="s">
        <v>958</v>
      </c>
      <c r="D234" s="298"/>
      <c r="E234" s="299"/>
      <c r="F234" s="299"/>
      <c r="G234" s="296"/>
      <c r="H234" s="222"/>
      <c r="I234" s="54"/>
    </row>
    <row r="235" spans="1:9" s="62" customFormat="1" x14ac:dyDescent="0.25">
      <c r="A235" s="69" t="s">
        <v>584</v>
      </c>
      <c r="B235" s="93" t="s">
        <v>585</v>
      </c>
      <c r="C235" s="71" t="s">
        <v>958</v>
      </c>
      <c r="D235" s="298">
        <f>SUM(D236,D240:D241)</f>
        <v>2312225.9420646401</v>
      </c>
      <c r="E235" s="299">
        <f t="shared" ref="E235" si="15">SUM(E236,E240:E241)</f>
        <v>420776.94985000003</v>
      </c>
      <c r="F235" s="299">
        <f t="shared" ref="F235:F295" si="16">E235-D235</f>
        <v>-1891448.9922146401</v>
      </c>
      <c r="G235" s="296">
        <f t="shared" ref="G235:G295" si="17">F235/D235*100</f>
        <v>-81.802083343365723</v>
      </c>
      <c r="H235" s="222"/>
      <c r="I235" s="54"/>
    </row>
    <row r="236" spans="1:9" s="62" customFormat="1" x14ac:dyDescent="0.25">
      <c r="A236" s="69" t="s">
        <v>586</v>
      </c>
      <c r="B236" s="78" t="s">
        <v>587</v>
      </c>
      <c r="C236" s="71" t="s">
        <v>958</v>
      </c>
      <c r="D236" s="298">
        <f>D237</f>
        <v>2312225.9420646401</v>
      </c>
      <c r="E236" s="299">
        <f>E237</f>
        <v>420776.94985000003</v>
      </c>
      <c r="F236" s="299">
        <f t="shared" si="16"/>
        <v>-1891448.9922146401</v>
      </c>
      <c r="G236" s="296">
        <f t="shared" si="17"/>
        <v>-81.802083343365723</v>
      </c>
      <c r="H236" s="222"/>
      <c r="I236" s="54"/>
    </row>
    <row r="237" spans="1:9" s="62" customFormat="1" x14ac:dyDescent="0.25">
      <c r="A237" s="69" t="s">
        <v>588</v>
      </c>
      <c r="B237" s="77" t="s">
        <v>565</v>
      </c>
      <c r="C237" s="71" t="s">
        <v>958</v>
      </c>
      <c r="D237" s="298">
        <v>2312225.9420646401</v>
      </c>
      <c r="E237" s="299">
        <v>420776.94985000003</v>
      </c>
      <c r="F237" s="299">
        <f t="shared" si="16"/>
        <v>-1891448.9922146401</v>
      </c>
      <c r="G237" s="296">
        <f t="shared" si="17"/>
        <v>-81.802083343365723</v>
      </c>
      <c r="H237" s="222"/>
      <c r="I237" s="54"/>
    </row>
    <row r="238" spans="1:9" s="62" customFormat="1" x14ac:dyDescent="0.25">
      <c r="A238" s="69" t="s">
        <v>589</v>
      </c>
      <c r="B238" s="77" t="s">
        <v>567</v>
      </c>
      <c r="C238" s="71" t="s">
        <v>958</v>
      </c>
      <c r="D238" s="298"/>
      <c r="E238" s="299"/>
      <c r="F238" s="299"/>
      <c r="G238" s="296"/>
      <c r="H238" s="222"/>
      <c r="I238" s="54"/>
    </row>
    <row r="239" spans="1:9" s="62" customFormat="1" x14ac:dyDescent="0.25">
      <c r="A239" s="69" t="s">
        <v>590</v>
      </c>
      <c r="B239" s="77" t="s">
        <v>569</v>
      </c>
      <c r="C239" s="71" t="s">
        <v>958</v>
      </c>
      <c r="D239" s="298"/>
      <c r="E239" s="299"/>
      <c r="F239" s="299"/>
      <c r="G239" s="296"/>
      <c r="H239" s="222"/>
      <c r="I239" s="54"/>
    </row>
    <row r="240" spans="1:9" s="62" customFormat="1" x14ac:dyDescent="0.25">
      <c r="A240" s="69" t="s">
        <v>591</v>
      </c>
      <c r="B240" s="78" t="s">
        <v>456</v>
      </c>
      <c r="C240" s="71" t="s">
        <v>958</v>
      </c>
      <c r="D240" s="298"/>
      <c r="E240" s="299"/>
      <c r="F240" s="299"/>
      <c r="G240" s="296"/>
      <c r="H240" s="222"/>
      <c r="I240" s="54"/>
    </row>
    <row r="241" spans="1:9" s="62" customFormat="1" x14ac:dyDescent="0.25">
      <c r="A241" s="69" t="s">
        <v>592</v>
      </c>
      <c r="B241" s="78" t="s">
        <v>593</v>
      </c>
      <c r="C241" s="71" t="s">
        <v>958</v>
      </c>
      <c r="D241" s="298"/>
      <c r="E241" s="299"/>
      <c r="F241" s="299"/>
      <c r="G241" s="296"/>
      <c r="H241" s="222"/>
      <c r="I241" s="54"/>
    </row>
    <row r="242" spans="1:9" s="62" customFormat="1" ht="31.5" x14ac:dyDescent="0.25">
      <c r="A242" s="69" t="s">
        <v>594</v>
      </c>
      <c r="B242" s="93" t="s">
        <v>595</v>
      </c>
      <c r="C242" s="71" t="s">
        <v>958</v>
      </c>
      <c r="D242" s="298">
        <f t="shared" ref="D242:E242" si="18">D167-D185</f>
        <v>11824.740689426195</v>
      </c>
      <c r="E242" s="299">
        <f t="shared" si="18"/>
        <v>-276348.99109000014</v>
      </c>
      <c r="F242" s="299">
        <f t="shared" si="16"/>
        <v>-288173.73177942634</v>
      </c>
      <c r="G242" s="296">
        <f t="shared" si="17"/>
        <v>-2437.0406028194284</v>
      </c>
      <c r="H242" s="222"/>
      <c r="I242" s="54"/>
    </row>
    <row r="243" spans="1:9" s="62" customFormat="1" ht="31.5" x14ac:dyDescent="0.25">
      <c r="A243" s="69" t="s">
        <v>596</v>
      </c>
      <c r="B243" s="93" t="s">
        <v>597</v>
      </c>
      <c r="C243" s="71" t="s">
        <v>958</v>
      </c>
      <c r="D243" s="298">
        <f t="shared" ref="D243:E243" si="19">SUM(D244:D245)</f>
        <v>-5072.0280000000002</v>
      </c>
      <c r="E243" s="299">
        <f t="shared" si="19"/>
        <v>-26435.851910000001</v>
      </c>
      <c r="F243" s="299">
        <f t="shared" si="16"/>
        <v>-21363.823909999999</v>
      </c>
      <c r="G243" s="296">
        <f t="shared" si="17"/>
        <v>421.2087139503173</v>
      </c>
      <c r="H243" s="222"/>
      <c r="I243" s="54"/>
    </row>
    <row r="244" spans="1:9" s="62" customFormat="1" x14ac:dyDescent="0.25">
      <c r="A244" s="69" t="s">
        <v>598</v>
      </c>
      <c r="B244" s="78" t="s">
        <v>599</v>
      </c>
      <c r="C244" s="71" t="s">
        <v>958</v>
      </c>
      <c r="D244" s="298">
        <f t="shared" ref="D244" si="20">D203-D210</f>
        <v>-5072.0280000000002</v>
      </c>
      <c r="E244" s="299">
        <f>E203-E210</f>
        <v>-26435.851910000001</v>
      </c>
      <c r="F244" s="299">
        <f t="shared" si="16"/>
        <v>-21363.823909999999</v>
      </c>
      <c r="G244" s="296">
        <f t="shared" si="17"/>
        <v>421.2087139503173</v>
      </c>
      <c r="H244" s="222"/>
      <c r="I244" s="54"/>
    </row>
    <row r="245" spans="1:9" s="62" customFormat="1" x14ac:dyDescent="0.25">
      <c r="A245" s="69" t="s">
        <v>600</v>
      </c>
      <c r="B245" s="78" t="s">
        <v>601</v>
      </c>
      <c r="C245" s="71" t="s">
        <v>958</v>
      </c>
      <c r="D245" s="298"/>
      <c r="E245" s="299"/>
      <c r="F245" s="299"/>
      <c r="G245" s="296"/>
      <c r="H245" s="222"/>
      <c r="I245" s="54"/>
    </row>
    <row r="246" spans="1:9" s="62" customFormat="1" ht="31.5" x14ac:dyDescent="0.25">
      <c r="A246" s="69" t="s">
        <v>602</v>
      </c>
      <c r="B246" s="93" t="s">
        <v>603</v>
      </c>
      <c r="C246" s="71" t="s">
        <v>958</v>
      </c>
      <c r="D246" s="298">
        <f t="shared" ref="D246:E246" si="21">SUM(D247:D248)</f>
        <v>-3989.8939284602407</v>
      </c>
      <c r="E246" s="299">
        <f t="shared" si="21"/>
        <v>281459.22298999992</v>
      </c>
      <c r="F246" s="299">
        <f t="shared" si="16"/>
        <v>285449.11691846017</v>
      </c>
      <c r="G246" s="296">
        <f t="shared" si="17"/>
        <v>-7154.3033984519798</v>
      </c>
      <c r="H246" s="222"/>
      <c r="I246" s="54"/>
    </row>
    <row r="247" spans="1:9" s="62" customFormat="1" x14ac:dyDescent="0.25">
      <c r="A247" s="69" t="s">
        <v>604</v>
      </c>
      <c r="B247" s="78" t="s">
        <v>605</v>
      </c>
      <c r="C247" s="71" t="s">
        <v>958</v>
      </c>
      <c r="D247" s="298">
        <f>D224-D236</f>
        <v>-4247.0395284602419</v>
      </c>
      <c r="E247" s="299">
        <f>E224-E236</f>
        <v>279999.99999999994</v>
      </c>
      <c r="F247" s="299">
        <f t="shared" si="16"/>
        <v>284247.03952846018</v>
      </c>
      <c r="G247" s="296">
        <f t="shared" si="17"/>
        <v>-6692.8277362069566</v>
      </c>
      <c r="H247" s="222"/>
      <c r="I247" s="54"/>
    </row>
    <row r="248" spans="1:9" s="62" customFormat="1" x14ac:dyDescent="0.25">
      <c r="A248" s="69" t="s">
        <v>606</v>
      </c>
      <c r="B248" s="78" t="s">
        <v>607</v>
      </c>
      <c r="C248" s="71" t="s">
        <v>958</v>
      </c>
      <c r="D248" s="298">
        <f>D223+D234-D241</f>
        <v>257.1456000000012</v>
      </c>
      <c r="E248" s="299">
        <f>E223++E234-E240-E241</f>
        <v>1459.22299</v>
      </c>
      <c r="F248" s="299">
        <f t="shared" si="16"/>
        <v>1202.0773899999988</v>
      </c>
      <c r="G248" s="296">
        <f t="shared" si="17"/>
        <v>467.46955421364129</v>
      </c>
      <c r="H248" s="222"/>
      <c r="I248" s="54"/>
    </row>
    <row r="249" spans="1:9" s="62" customFormat="1" x14ac:dyDescent="0.25">
      <c r="A249" s="69" t="s">
        <v>608</v>
      </c>
      <c r="B249" s="93" t="s">
        <v>609</v>
      </c>
      <c r="C249" s="71" t="s">
        <v>958</v>
      </c>
      <c r="D249" s="298"/>
      <c r="E249" s="299"/>
      <c r="F249" s="299"/>
      <c r="G249" s="296"/>
      <c r="H249" s="222"/>
      <c r="I249" s="54"/>
    </row>
    <row r="250" spans="1:9" s="62" customFormat="1" x14ac:dyDescent="0.25">
      <c r="A250" s="69" t="s">
        <v>610</v>
      </c>
      <c r="B250" s="93" t="s">
        <v>611</v>
      </c>
      <c r="C250" s="71" t="s">
        <v>958</v>
      </c>
      <c r="D250" s="298">
        <f t="shared" ref="D250:E250" si="22">SUM(D242,D243,D246,D249)</f>
        <v>2762.818760965954</v>
      </c>
      <c r="E250" s="299">
        <f t="shared" si="22"/>
        <v>-21325.620010000246</v>
      </c>
      <c r="F250" s="299">
        <f t="shared" si="16"/>
        <v>-24088.438770966201</v>
      </c>
      <c r="G250" s="296">
        <f t="shared" si="17"/>
        <v>-871.87907912367916</v>
      </c>
      <c r="H250" s="222"/>
      <c r="I250" s="54"/>
    </row>
    <row r="251" spans="1:9" s="62" customFormat="1" x14ac:dyDescent="0.25">
      <c r="A251" s="69" t="s">
        <v>612</v>
      </c>
      <c r="B251" s="93" t="s">
        <v>613</v>
      </c>
      <c r="C251" s="71" t="s">
        <v>958</v>
      </c>
      <c r="D251" s="298">
        <v>5481.6881101352337</v>
      </c>
      <c r="E251" s="299">
        <v>33361</v>
      </c>
      <c r="F251" s="299">
        <f t="shared" si="16"/>
        <v>27879.311889864766</v>
      </c>
      <c r="G251" s="296">
        <f t="shared" si="17"/>
        <v>508.58989657434159</v>
      </c>
      <c r="H251" s="222"/>
      <c r="I251" s="54"/>
    </row>
    <row r="252" spans="1:9" s="62" customFormat="1" ht="16.5" thickBot="1" x14ac:dyDescent="0.3">
      <c r="A252" s="81" t="s">
        <v>614</v>
      </c>
      <c r="B252" s="96" t="s">
        <v>615</v>
      </c>
      <c r="C252" s="71" t="s">
        <v>958</v>
      </c>
      <c r="D252" s="301">
        <f t="shared" ref="D252:E252" si="23">D251+D250</f>
        <v>8244.5068711011882</v>
      </c>
      <c r="E252" s="302">
        <f t="shared" si="23"/>
        <v>12035.379989999754</v>
      </c>
      <c r="F252" s="302">
        <f t="shared" si="16"/>
        <v>3790.8731188985657</v>
      </c>
      <c r="G252" s="303">
        <f t="shared" si="17"/>
        <v>45.9805926317608</v>
      </c>
      <c r="H252" s="225"/>
      <c r="I252" s="54"/>
    </row>
    <row r="253" spans="1:9" s="62" customFormat="1" x14ac:dyDescent="0.25">
      <c r="A253" s="63" t="s">
        <v>616</v>
      </c>
      <c r="B253" s="64" t="s">
        <v>361</v>
      </c>
      <c r="C253" s="65" t="s">
        <v>459</v>
      </c>
      <c r="D253" s="336"/>
      <c r="E253" s="352"/>
      <c r="F253" s="352"/>
      <c r="G253" s="330"/>
      <c r="H253" s="221"/>
      <c r="I253" s="54"/>
    </row>
    <row r="254" spans="1:9" s="62" customFormat="1" x14ac:dyDescent="0.25">
      <c r="A254" s="69" t="s">
        <v>617</v>
      </c>
      <c r="B254" s="78" t="s">
        <v>618</v>
      </c>
      <c r="C254" s="71" t="s">
        <v>958</v>
      </c>
      <c r="D254" s="298">
        <f>SUM(D255,D263,D265,D267,D269,D271,D273,D275,D281)</f>
        <v>808204.84078079485</v>
      </c>
      <c r="E254" s="299">
        <f t="shared" ref="E254" si="24">SUM(E255,E263,E265,E267,E269,E271,E273,E275,E281)</f>
        <v>705788.64716300112</v>
      </c>
      <c r="F254" s="299">
        <f t="shared" si="16"/>
        <v>-102416.19361779373</v>
      </c>
      <c r="G254" s="296">
        <f t="shared" si="17"/>
        <v>-12.672058919970208</v>
      </c>
      <c r="H254" s="222"/>
      <c r="I254" s="54"/>
    </row>
    <row r="255" spans="1:9" s="62" customFormat="1" x14ac:dyDescent="0.25">
      <c r="A255" s="69" t="s">
        <v>619</v>
      </c>
      <c r="B255" s="77" t="s">
        <v>620</v>
      </c>
      <c r="C255" s="71" t="s">
        <v>958</v>
      </c>
      <c r="D255" s="327"/>
      <c r="E255" s="328"/>
      <c r="F255" s="328"/>
      <c r="G255" s="329"/>
      <c r="H255" s="222"/>
      <c r="I255" s="54"/>
    </row>
    <row r="256" spans="1:9" s="62" customFormat="1" x14ac:dyDescent="0.25">
      <c r="A256" s="69" t="s">
        <v>621</v>
      </c>
      <c r="B256" s="79" t="s">
        <v>622</v>
      </c>
      <c r="C256" s="71" t="s">
        <v>958</v>
      </c>
      <c r="D256" s="327"/>
      <c r="E256" s="328"/>
      <c r="F256" s="328"/>
      <c r="G256" s="329"/>
      <c r="H256" s="222"/>
      <c r="I256" s="54"/>
    </row>
    <row r="257" spans="1:9" s="62" customFormat="1" ht="31.5" x14ac:dyDescent="0.25">
      <c r="A257" s="69" t="s">
        <v>623</v>
      </c>
      <c r="B257" s="79" t="s">
        <v>624</v>
      </c>
      <c r="C257" s="71" t="s">
        <v>958</v>
      </c>
      <c r="D257" s="327"/>
      <c r="E257" s="328"/>
      <c r="F257" s="328"/>
      <c r="G257" s="329"/>
      <c r="H257" s="222"/>
      <c r="I257" s="54"/>
    </row>
    <row r="258" spans="1:9" s="62" customFormat="1" x14ac:dyDescent="0.25">
      <c r="A258" s="69" t="s">
        <v>625</v>
      </c>
      <c r="B258" s="80" t="s">
        <v>622</v>
      </c>
      <c r="C258" s="71" t="s">
        <v>958</v>
      </c>
      <c r="D258" s="327"/>
      <c r="E258" s="328"/>
      <c r="F258" s="328"/>
      <c r="G258" s="329"/>
      <c r="H258" s="222"/>
      <c r="I258" s="54"/>
    </row>
    <row r="259" spans="1:9" s="62" customFormat="1" ht="31.5" x14ac:dyDescent="0.25">
      <c r="A259" s="69" t="s">
        <v>626</v>
      </c>
      <c r="B259" s="79" t="s">
        <v>292</v>
      </c>
      <c r="C259" s="71" t="s">
        <v>958</v>
      </c>
      <c r="D259" s="327"/>
      <c r="E259" s="328"/>
      <c r="F259" s="328"/>
      <c r="G259" s="329"/>
      <c r="H259" s="222"/>
      <c r="I259" s="54"/>
    </row>
    <row r="260" spans="1:9" s="62" customFormat="1" x14ac:dyDescent="0.25">
      <c r="A260" s="69" t="s">
        <v>627</v>
      </c>
      <c r="B260" s="80" t="s">
        <v>622</v>
      </c>
      <c r="C260" s="71" t="s">
        <v>958</v>
      </c>
      <c r="D260" s="327"/>
      <c r="E260" s="328"/>
      <c r="F260" s="328"/>
      <c r="G260" s="329"/>
      <c r="H260" s="222"/>
      <c r="I260" s="54"/>
    </row>
    <row r="261" spans="1:9" s="62" customFormat="1" ht="31.5" x14ac:dyDescent="0.25">
      <c r="A261" s="69" t="s">
        <v>628</v>
      </c>
      <c r="B261" s="79" t="s">
        <v>293</v>
      </c>
      <c r="C261" s="71" t="s">
        <v>958</v>
      </c>
      <c r="D261" s="327"/>
      <c r="E261" s="328"/>
      <c r="F261" s="328"/>
      <c r="G261" s="329"/>
      <c r="H261" s="222"/>
      <c r="I261" s="54"/>
    </row>
    <row r="262" spans="1:9" s="62" customFormat="1" x14ac:dyDescent="0.25">
      <c r="A262" s="69" t="s">
        <v>629</v>
      </c>
      <c r="B262" s="80" t="s">
        <v>622</v>
      </c>
      <c r="C262" s="71" t="s">
        <v>958</v>
      </c>
      <c r="D262" s="327"/>
      <c r="E262" s="328"/>
      <c r="F262" s="328"/>
      <c r="G262" s="329"/>
      <c r="H262" s="222"/>
      <c r="I262" s="54"/>
    </row>
    <row r="263" spans="1:9" s="62" customFormat="1" x14ac:dyDescent="0.25">
      <c r="A263" s="69" t="s">
        <v>630</v>
      </c>
      <c r="B263" s="77" t="s">
        <v>631</v>
      </c>
      <c r="C263" s="71" t="s">
        <v>958</v>
      </c>
      <c r="D263" s="327"/>
      <c r="E263" s="328"/>
      <c r="F263" s="328"/>
      <c r="G263" s="329"/>
      <c r="H263" s="222"/>
      <c r="I263" s="54"/>
    </row>
    <row r="264" spans="1:9" s="62" customFormat="1" x14ac:dyDescent="0.25">
      <c r="A264" s="69" t="s">
        <v>632</v>
      </c>
      <c r="B264" s="79" t="s">
        <v>622</v>
      </c>
      <c r="C264" s="71" t="s">
        <v>958</v>
      </c>
      <c r="D264" s="327"/>
      <c r="E264" s="328"/>
      <c r="F264" s="328"/>
      <c r="G264" s="329"/>
      <c r="H264" s="222"/>
      <c r="I264" s="54"/>
    </row>
    <row r="265" spans="1:9" s="62" customFormat="1" x14ac:dyDescent="0.25">
      <c r="A265" s="69" t="s">
        <v>633</v>
      </c>
      <c r="B265" s="76" t="s">
        <v>191</v>
      </c>
      <c r="C265" s="71" t="s">
        <v>958</v>
      </c>
      <c r="D265" s="327"/>
      <c r="E265" s="328"/>
      <c r="F265" s="328"/>
      <c r="G265" s="329"/>
      <c r="H265" s="222"/>
      <c r="I265" s="54"/>
    </row>
    <row r="266" spans="1:9" s="62" customFormat="1" x14ac:dyDescent="0.25">
      <c r="A266" s="69" t="s">
        <v>634</v>
      </c>
      <c r="B266" s="79" t="s">
        <v>622</v>
      </c>
      <c r="C266" s="71" t="s">
        <v>958</v>
      </c>
      <c r="D266" s="327"/>
      <c r="E266" s="328"/>
      <c r="F266" s="328"/>
      <c r="G266" s="329"/>
      <c r="H266" s="222"/>
      <c r="I266" s="54"/>
    </row>
    <row r="267" spans="1:9" s="62" customFormat="1" x14ac:dyDescent="0.25">
      <c r="A267" s="69" t="s">
        <v>635</v>
      </c>
      <c r="B267" s="76" t="s">
        <v>636</v>
      </c>
      <c r="C267" s="71" t="s">
        <v>958</v>
      </c>
      <c r="D267" s="327"/>
      <c r="E267" s="328"/>
      <c r="F267" s="328"/>
      <c r="G267" s="329"/>
      <c r="H267" s="222"/>
      <c r="I267" s="54"/>
    </row>
    <row r="268" spans="1:9" s="62" customFormat="1" x14ac:dyDescent="0.25">
      <c r="A268" s="69" t="s">
        <v>637</v>
      </c>
      <c r="B268" s="79" t="s">
        <v>622</v>
      </c>
      <c r="C268" s="71" t="s">
        <v>958</v>
      </c>
      <c r="D268" s="327"/>
      <c r="E268" s="328"/>
      <c r="F268" s="328"/>
      <c r="G268" s="329"/>
      <c r="H268" s="222"/>
      <c r="I268" s="54"/>
    </row>
    <row r="269" spans="1:9" s="62" customFormat="1" x14ac:dyDescent="0.25">
      <c r="A269" s="69" t="s">
        <v>638</v>
      </c>
      <c r="B269" s="76" t="s">
        <v>639</v>
      </c>
      <c r="C269" s="71" t="s">
        <v>958</v>
      </c>
      <c r="D269" s="327"/>
      <c r="E269" s="328"/>
      <c r="F269" s="328"/>
      <c r="G269" s="329"/>
      <c r="H269" s="222"/>
      <c r="I269" s="54"/>
    </row>
    <row r="270" spans="1:9" s="62" customFormat="1" x14ac:dyDescent="0.25">
      <c r="A270" s="69" t="s">
        <v>640</v>
      </c>
      <c r="B270" s="79" t="s">
        <v>622</v>
      </c>
      <c r="C270" s="71" t="s">
        <v>958</v>
      </c>
      <c r="D270" s="327"/>
      <c r="E270" s="328"/>
      <c r="F270" s="328"/>
      <c r="G270" s="329"/>
      <c r="H270" s="222"/>
      <c r="I270" s="54"/>
    </row>
    <row r="271" spans="1:9" s="62" customFormat="1" x14ac:dyDescent="0.25">
      <c r="A271" s="69" t="s">
        <v>641</v>
      </c>
      <c r="B271" s="76" t="s">
        <v>193</v>
      </c>
      <c r="C271" s="71" t="s">
        <v>958</v>
      </c>
      <c r="D271" s="298">
        <v>715192.84078079485</v>
      </c>
      <c r="E271" s="299">
        <v>672485.64716300112</v>
      </c>
      <c r="F271" s="299">
        <f t="shared" si="16"/>
        <v>-42707.193617793731</v>
      </c>
      <c r="G271" s="296">
        <f t="shared" si="17"/>
        <v>-5.9714235353879053</v>
      </c>
      <c r="H271" s="222"/>
      <c r="I271" s="54"/>
    </row>
    <row r="272" spans="1:9" s="62" customFormat="1" x14ac:dyDescent="0.25">
      <c r="A272" s="69" t="s">
        <v>642</v>
      </c>
      <c r="B272" s="79" t="s">
        <v>622</v>
      </c>
      <c r="C272" s="71" t="s">
        <v>958</v>
      </c>
      <c r="D272" s="327"/>
      <c r="E272" s="328"/>
      <c r="F272" s="328"/>
      <c r="G272" s="329"/>
      <c r="H272" s="222"/>
      <c r="I272" s="54"/>
    </row>
    <row r="273" spans="1:9" s="62" customFormat="1" x14ac:dyDescent="0.25">
      <c r="A273" s="69" t="s">
        <v>641</v>
      </c>
      <c r="B273" s="76" t="s">
        <v>643</v>
      </c>
      <c r="C273" s="71" t="s">
        <v>958</v>
      </c>
      <c r="D273" s="327"/>
      <c r="E273" s="328"/>
      <c r="F273" s="328"/>
      <c r="G273" s="329"/>
      <c r="H273" s="222"/>
      <c r="I273" s="54"/>
    </row>
    <row r="274" spans="1:9" s="62" customFormat="1" x14ac:dyDescent="0.25">
      <c r="A274" s="69" t="s">
        <v>644</v>
      </c>
      <c r="B274" s="79" t="s">
        <v>622</v>
      </c>
      <c r="C274" s="71" t="s">
        <v>958</v>
      </c>
      <c r="D274" s="327"/>
      <c r="E274" s="328"/>
      <c r="F274" s="328"/>
      <c r="G274" s="329"/>
      <c r="H274" s="222"/>
      <c r="I274" s="54"/>
    </row>
    <row r="275" spans="1:9" s="62" customFormat="1" ht="31.5" x14ac:dyDescent="0.25">
      <c r="A275" s="69" t="s">
        <v>645</v>
      </c>
      <c r="B275" s="77" t="s">
        <v>646</v>
      </c>
      <c r="C275" s="71" t="s">
        <v>958</v>
      </c>
      <c r="D275" s="327"/>
      <c r="E275" s="328"/>
      <c r="F275" s="328"/>
      <c r="G275" s="329"/>
      <c r="H275" s="222"/>
      <c r="I275" s="54"/>
    </row>
    <row r="276" spans="1:9" s="62" customFormat="1" x14ac:dyDescent="0.25">
      <c r="A276" s="69" t="s">
        <v>647</v>
      </c>
      <c r="B276" s="79" t="s">
        <v>622</v>
      </c>
      <c r="C276" s="71" t="s">
        <v>958</v>
      </c>
      <c r="D276" s="327"/>
      <c r="E276" s="328"/>
      <c r="F276" s="328"/>
      <c r="G276" s="329"/>
      <c r="H276" s="222"/>
      <c r="I276" s="54"/>
    </row>
    <row r="277" spans="1:9" s="62" customFormat="1" x14ac:dyDescent="0.25">
      <c r="A277" s="69" t="s">
        <v>648</v>
      </c>
      <c r="B277" s="79" t="s">
        <v>198</v>
      </c>
      <c r="C277" s="71" t="s">
        <v>958</v>
      </c>
      <c r="D277" s="327"/>
      <c r="E277" s="328"/>
      <c r="F277" s="328"/>
      <c r="G277" s="329"/>
      <c r="H277" s="222"/>
      <c r="I277" s="54"/>
    </row>
    <row r="278" spans="1:9" s="62" customFormat="1" x14ac:dyDescent="0.25">
      <c r="A278" s="69" t="s">
        <v>649</v>
      </c>
      <c r="B278" s="80" t="s">
        <v>622</v>
      </c>
      <c r="C278" s="71" t="s">
        <v>958</v>
      </c>
      <c r="D278" s="327"/>
      <c r="E278" s="328"/>
      <c r="F278" s="328"/>
      <c r="G278" s="329"/>
      <c r="H278" s="222"/>
      <c r="I278" s="54"/>
    </row>
    <row r="279" spans="1:9" s="62" customFormat="1" x14ac:dyDescent="0.25">
      <c r="A279" s="69" t="s">
        <v>650</v>
      </c>
      <c r="B279" s="79" t="s">
        <v>199</v>
      </c>
      <c r="C279" s="71" t="s">
        <v>958</v>
      </c>
      <c r="D279" s="327"/>
      <c r="E279" s="328"/>
      <c r="F279" s="328"/>
      <c r="G279" s="329"/>
      <c r="H279" s="222"/>
      <c r="I279" s="54"/>
    </row>
    <row r="280" spans="1:9" s="62" customFormat="1" x14ac:dyDescent="0.25">
      <c r="A280" s="69" t="s">
        <v>651</v>
      </c>
      <c r="B280" s="80" t="s">
        <v>622</v>
      </c>
      <c r="C280" s="71" t="s">
        <v>958</v>
      </c>
      <c r="D280" s="327"/>
      <c r="E280" s="328"/>
      <c r="F280" s="328"/>
      <c r="G280" s="329"/>
      <c r="H280" s="222"/>
      <c r="I280" s="54"/>
    </row>
    <row r="281" spans="1:9" s="62" customFormat="1" x14ac:dyDescent="0.25">
      <c r="A281" s="69" t="s">
        <v>652</v>
      </c>
      <c r="B281" s="77" t="s">
        <v>653</v>
      </c>
      <c r="C281" s="71" t="s">
        <v>958</v>
      </c>
      <c r="D281" s="298">
        <v>93012</v>
      </c>
      <c r="E281" s="299">
        <v>33303</v>
      </c>
      <c r="F281" s="299">
        <f t="shared" si="16"/>
        <v>-59709</v>
      </c>
      <c r="G281" s="296">
        <f t="shared" si="17"/>
        <v>-64.194942588053152</v>
      </c>
      <c r="H281" s="222"/>
      <c r="I281" s="54"/>
    </row>
    <row r="282" spans="1:9" s="62" customFormat="1" x14ac:dyDescent="0.25">
      <c r="A282" s="69" t="s">
        <v>654</v>
      </c>
      <c r="B282" s="79" t="s">
        <v>622</v>
      </c>
      <c r="C282" s="71" t="s">
        <v>958</v>
      </c>
      <c r="D282" s="298"/>
      <c r="E282" s="299"/>
      <c r="F282" s="299"/>
      <c r="G282" s="296"/>
      <c r="H282" s="222"/>
      <c r="I282" s="54"/>
    </row>
    <row r="283" spans="1:9" s="62" customFormat="1" x14ac:dyDescent="0.25">
      <c r="A283" s="69" t="s">
        <v>655</v>
      </c>
      <c r="B283" s="78" t="s">
        <v>656</v>
      </c>
      <c r="C283" s="71" t="s">
        <v>958</v>
      </c>
      <c r="D283" s="298">
        <f>SUM(D284,D286,D291,D293,D295,D297,D299,D301,D303)</f>
        <v>750666.86088448425</v>
      </c>
      <c r="E283" s="363">
        <f>SUM(E284,E286,E291,E293,E295,E297,E299,E301,E303)</f>
        <v>810200.60164999892</v>
      </c>
      <c r="F283" s="299">
        <f t="shared" si="16"/>
        <v>59533.740765514667</v>
      </c>
      <c r="G283" s="296">
        <f t="shared" si="17"/>
        <v>7.9307804657006127</v>
      </c>
      <c r="H283" s="222"/>
      <c r="I283" s="54"/>
    </row>
    <row r="284" spans="1:9" s="62" customFormat="1" x14ac:dyDescent="0.25">
      <c r="A284" s="69" t="s">
        <v>657</v>
      </c>
      <c r="B284" s="77" t="s">
        <v>658</v>
      </c>
      <c r="C284" s="71" t="s">
        <v>958</v>
      </c>
      <c r="D284" s="298"/>
      <c r="E284" s="299"/>
      <c r="F284" s="299"/>
      <c r="G284" s="296"/>
      <c r="H284" s="222"/>
      <c r="I284" s="54"/>
    </row>
    <row r="285" spans="1:9" s="62" customFormat="1" x14ac:dyDescent="0.25">
      <c r="A285" s="69" t="s">
        <v>659</v>
      </c>
      <c r="B285" s="79" t="s">
        <v>622</v>
      </c>
      <c r="C285" s="71" t="s">
        <v>958</v>
      </c>
      <c r="D285" s="298"/>
      <c r="E285" s="299"/>
      <c r="F285" s="299"/>
      <c r="G285" s="296"/>
      <c r="H285" s="222"/>
      <c r="I285" s="54"/>
    </row>
    <row r="286" spans="1:9" s="62" customFormat="1" x14ac:dyDescent="0.25">
      <c r="A286" s="69" t="s">
        <v>660</v>
      </c>
      <c r="B286" s="77" t="s">
        <v>661</v>
      </c>
      <c r="C286" s="71" t="s">
        <v>958</v>
      </c>
      <c r="D286" s="298">
        <f t="shared" ref="D286" si="25">D287+D289</f>
        <v>372545.97270514234</v>
      </c>
      <c r="E286" s="299">
        <f>E287+E289</f>
        <v>387906.17761000001</v>
      </c>
      <c r="F286" s="299">
        <f t="shared" si="16"/>
        <v>15360.204904857674</v>
      </c>
      <c r="G286" s="296">
        <f t="shared" si="17"/>
        <v>4.1230360895659883</v>
      </c>
      <c r="H286" s="222"/>
      <c r="I286" s="54"/>
    </row>
    <row r="287" spans="1:9" s="62" customFormat="1" x14ac:dyDescent="0.25">
      <c r="A287" s="69" t="s">
        <v>662</v>
      </c>
      <c r="B287" s="79" t="s">
        <v>494</v>
      </c>
      <c r="C287" s="71" t="s">
        <v>958</v>
      </c>
      <c r="D287" s="298">
        <v>358861</v>
      </c>
      <c r="E287" s="299">
        <v>375329</v>
      </c>
      <c r="F287" s="299">
        <f t="shared" si="16"/>
        <v>16468</v>
      </c>
      <c r="G287" s="296">
        <f t="shared" si="17"/>
        <v>4.588963414804061</v>
      </c>
      <c r="H287" s="222"/>
      <c r="I287" s="54"/>
    </row>
    <row r="288" spans="1:9" s="62" customFormat="1" x14ac:dyDescent="0.25">
      <c r="A288" s="69" t="s">
        <v>663</v>
      </c>
      <c r="B288" s="80" t="s">
        <v>622</v>
      </c>
      <c r="C288" s="71" t="s">
        <v>958</v>
      </c>
      <c r="D288" s="298"/>
      <c r="E288" s="299"/>
      <c r="F288" s="299">
        <f t="shared" si="16"/>
        <v>0</v>
      </c>
      <c r="G288" s="296"/>
      <c r="H288" s="222"/>
      <c r="I288" s="54"/>
    </row>
    <row r="289" spans="1:9" s="62" customFormat="1" x14ac:dyDescent="0.25">
      <c r="A289" s="69" t="s">
        <v>664</v>
      </c>
      <c r="B289" s="79" t="s">
        <v>665</v>
      </c>
      <c r="C289" s="71" t="s">
        <v>958</v>
      </c>
      <c r="D289" s="331">
        <v>13684.972705142362</v>
      </c>
      <c r="E289" s="331">
        <v>12577.177610000006</v>
      </c>
      <c r="F289" s="331">
        <f t="shared" si="16"/>
        <v>-1107.7950951423554</v>
      </c>
      <c r="G289" s="331">
        <f t="shared" si="17"/>
        <v>-8.0949748239255346</v>
      </c>
      <c r="H289" s="222"/>
      <c r="I289" s="54"/>
    </row>
    <row r="290" spans="1:9" s="62" customFormat="1" x14ac:dyDescent="0.25">
      <c r="A290" s="69" t="s">
        <v>666</v>
      </c>
      <c r="B290" s="80" t="s">
        <v>622</v>
      </c>
      <c r="C290" s="71" t="s">
        <v>958</v>
      </c>
      <c r="D290" s="327"/>
      <c r="E290" s="328"/>
      <c r="F290" s="328"/>
      <c r="G290" s="329"/>
      <c r="H290" s="222"/>
      <c r="I290" s="54"/>
    </row>
    <row r="291" spans="1:9" s="62" customFormat="1" ht="31.5" x14ac:dyDescent="0.25">
      <c r="A291" s="69" t="s">
        <v>667</v>
      </c>
      <c r="B291" s="77" t="s">
        <v>668</v>
      </c>
      <c r="C291" s="71" t="s">
        <v>958</v>
      </c>
      <c r="D291" s="327"/>
      <c r="E291" s="328"/>
      <c r="F291" s="328"/>
      <c r="G291" s="329"/>
      <c r="H291" s="222"/>
      <c r="I291" s="54"/>
    </row>
    <row r="292" spans="1:9" s="62" customFormat="1" x14ac:dyDescent="0.25">
      <c r="A292" s="69" t="s">
        <v>669</v>
      </c>
      <c r="B292" s="79" t="s">
        <v>622</v>
      </c>
      <c r="C292" s="71" t="s">
        <v>958</v>
      </c>
      <c r="D292" s="327"/>
      <c r="E292" s="328"/>
      <c r="F292" s="328"/>
      <c r="G292" s="329"/>
      <c r="H292" s="222"/>
      <c r="I292" s="54"/>
    </row>
    <row r="293" spans="1:9" s="62" customFormat="1" x14ac:dyDescent="0.25">
      <c r="A293" s="69" t="s">
        <v>670</v>
      </c>
      <c r="B293" s="77" t="s">
        <v>671</v>
      </c>
      <c r="C293" s="71" t="s">
        <v>958</v>
      </c>
      <c r="D293" s="331">
        <v>279923.94571212702</v>
      </c>
      <c r="E293" s="331">
        <v>285193.36034999898</v>
      </c>
      <c r="F293" s="331">
        <f t="shared" si="16"/>
        <v>5269.4146378719597</v>
      </c>
      <c r="G293" s="331">
        <f t="shared" si="17"/>
        <v>1.882445113606326</v>
      </c>
      <c r="H293" s="222"/>
      <c r="I293" s="54"/>
    </row>
    <row r="294" spans="1:9" s="62" customFormat="1" x14ac:dyDescent="0.25">
      <c r="A294" s="69" t="s">
        <v>672</v>
      </c>
      <c r="B294" s="79" t="s">
        <v>622</v>
      </c>
      <c r="C294" s="71" t="s">
        <v>958</v>
      </c>
      <c r="D294" s="331"/>
      <c r="E294" s="331"/>
      <c r="F294" s="331"/>
      <c r="G294" s="331"/>
      <c r="H294" s="222"/>
      <c r="I294" s="54"/>
    </row>
    <row r="295" spans="1:9" s="62" customFormat="1" x14ac:dyDescent="0.25">
      <c r="A295" s="69" t="s">
        <v>673</v>
      </c>
      <c r="B295" s="77" t="s">
        <v>674</v>
      </c>
      <c r="C295" s="71" t="s">
        <v>958</v>
      </c>
      <c r="D295" s="331">
        <v>5749.7989897784173</v>
      </c>
      <c r="E295" s="331">
        <v>4556.5654399999767</v>
      </c>
      <c r="F295" s="331">
        <f t="shared" si="16"/>
        <v>-1193.2335497784406</v>
      </c>
      <c r="G295" s="331">
        <f t="shared" si="17"/>
        <v>-20.752613298302883</v>
      </c>
      <c r="H295" s="222"/>
      <c r="I295" s="54"/>
    </row>
    <row r="296" spans="1:9" s="62" customFormat="1" x14ac:dyDescent="0.25">
      <c r="A296" s="69" t="s">
        <v>675</v>
      </c>
      <c r="B296" s="79" t="s">
        <v>622</v>
      </c>
      <c r="C296" s="71" t="s">
        <v>958</v>
      </c>
      <c r="D296" s="331"/>
      <c r="E296" s="331"/>
      <c r="F296" s="331"/>
      <c r="G296" s="331"/>
      <c r="H296" s="222"/>
      <c r="I296" s="54"/>
    </row>
    <row r="297" spans="1:9" s="62" customFormat="1" x14ac:dyDescent="0.25">
      <c r="A297" s="69" t="s">
        <v>676</v>
      </c>
      <c r="B297" s="77" t="s">
        <v>677</v>
      </c>
      <c r="C297" s="71" t="s">
        <v>958</v>
      </c>
      <c r="D297" s="331">
        <v>3935.1434774365262</v>
      </c>
      <c r="E297" s="331">
        <v>6108.4982500000042</v>
      </c>
      <c r="F297" s="331">
        <f t="shared" ref="F297:F305" si="26">E297-D297</f>
        <v>2173.354772563478</v>
      </c>
      <c r="G297" s="331">
        <f t="shared" ref="G297:G303" si="27">F297/D297*100</f>
        <v>55.229365460881965</v>
      </c>
      <c r="H297" s="222"/>
      <c r="I297" s="54"/>
    </row>
    <row r="298" spans="1:9" s="62" customFormat="1" x14ac:dyDescent="0.25">
      <c r="A298" s="69" t="s">
        <v>678</v>
      </c>
      <c r="B298" s="79" t="s">
        <v>622</v>
      </c>
      <c r="C298" s="71" t="s">
        <v>958</v>
      </c>
      <c r="D298" s="327"/>
      <c r="E298" s="328"/>
      <c r="F298" s="328"/>
      <c r="G298" s="329"/>
      <c r="H298" s="222"/>
      <c r="I298" s="54"/>
    </row>
    <row r="299" spans="1:9" s="62" customFormat="1" x14ac:dyDescent="0.25">
      <c r="A299" s="69" t="s">
        <v>679</v>
      </c>
      <c r="B299" s="77" t="s">
        <v>680</v>
      </c>
      <c r="C299" s="71" t="s">
        <v>958</v>
      </c>
      <c r="D299" s="327"/>
      <c r="E299" s="328"/>
      <c r="F299" s="328"/>
      <c r="G299" s="329"/>
      <c r="H299" s="222"/>
      <c r="I299" s="54"/>
    </row>
    <row r="300" spans="1:9" s="62" customFormat="1" x14ac:dyDescent="0.25">
      <c r="A300" s="69" t="s">
        <v>681</v>
      </c>
      <c r="B300" s="79" t="s">
        <v>622</v>
      </c>
      <c r="C300" s="71" t="s">
        <v>958</v>
      </c>
      <c r="D300" s="327"/>
      <c r="E300" s="328"/>
      <c r="F300" s="328"/>
      <c r="G300" s="329"/>
      <c r="H300" s="222"/>
      <c r="I300" s="54"/>
    </row>
    <row r="301" spans="1:9" s="62" customFormat="1" ht="31.5" x14ac:dyDescent="0.25">
      <c r="A301" s="69" t="s">
        <v>682</v>
      </c>
      <c r="B301" s="77" t="s">
        <v>683</v>
      </c>
      <c r="C301" s="71" t="s">
        <v>958</v>
      </c>
      <c r="D301" s="294"/>
      <c r="E301" s="331"/>
      <c r="F301" s="331"/>
      <c r="G301" s="331"/>
      <c r="H301" s="222"/>
      <c r="I301" s="54"/>
    </row>
    <row r="302" spans="1:9" s="62" customFormat="1" x14ac:dyDescent="0.25">
      <c r="A302" s="69" t="s">
        <v>684</v>
      </c>
      <c r="B302" s="79" t="s">
        <v>622</v>
      </c>
      <c r="C302" s="71" t="s">
        <v>958</v>
      </c>
      <c r="D302" s="327"/>
      <c r="E302" s="328"/>
      <c r="F302" s="328"/>
      <c r="G302" s="329"/>
      <c r="H302" s="222"/>
      <c r="I302" s="54"/>
    </row>
    <row r="303" spans="1:9" s="62" customFormat="1" x14ac:dyDescent="0.25">
      <c r="A303" s="69" t="s">
        <v>685</v>
      </c>
      <c r="B303" s="77" t="s">
        <v>686</v>
      </c>
      <c r="C303" s="71" t="s">
        <v>958</v>
      </c>
      <c r="D303" s="331">
        <v>88512</v>
      </c>
      <c r="E303" s="331">
        <v>126436</v>
      </c>
      <c r="F303" s="331">
        <f t="shared" si="26"/>
        <v>37924</v>
      </c>
      <c r="G303" s="331">
        <f t="shared" si="27"/>
        <v>42.846167751265362</v>
      </c>
      <c r="H303" s="222"/>
      <c r="I303" s="54"/>
    </row>
    <row r="304" spans="1:9" s="62" customFormat="1" x14ac:dyDescent="0.25">
      <c r="A304" s="69" t="s">
        <v>687</v>
      </c>
      <c r="B304" s="79" t="s">
        <v>622</v>
      </c>
      <c r="C304" s="71" t="s">
        <v>958</v>
      </c>
      <c r="D304" s="353"/>
      <c r="E304" s="354"/>
      <c r="F304" s="354"/>
      <c r="G304" s="329"/>
      <c r="H304" s="222"/>
      <c r="I304" s="54"/>
    </row>
    <row r="305" spans="1:9" s="62" customFormat="1" ht="31.5" x14ac:dyDescent="0.25">
      <c r="A305" s="69" t="s">
        <v>688</v>
      </c>
      <c r="B305" s="78" t="s">
        <v>689</v>
      </c>
      <c r="C305" s="71" t="s">
        <v>8</v>
      </c>
      <c r="D305" s="332">
        <f>D313</f>
        <v>1.0349999999999999</v>
      </c>
      <c r="E305" s="332">
        <f t="shared" ref="E305" si="28">E313</f>
        <v>1.0014000000000001</v>
      </c>
      <c r="F305" s="332">
        <f t="shared" si="26"/>
        <v>-3.3599999999999852E-2</v>
      </c>
      <c r="G305" s="332">
        <f>F305/D305</f>
        <v>-3.2463768115941892E-2</v>
      </c>
      <c r="H305" s="222"/>
      <c r="I305" s="54"/>
    </row>
    <row r="306" spans="1:9" s="62" customFormat="1" x14ac:dyDescent="0.25">
      <c r="A306" s="69" t="s">
        <v>690</v>
      </c>
      <c r="B306" s="77" t="s">
        <v>691</v>
      </c>
      <c r="C306" s="71" t="s">
        <v>8</v>
      </c>
      <c r="D306" s="72"/>
      <c r="E306" s="329"/>
      <c r="F306" s="329"/>
      <c r="G306" s="329"/>
      <c r="H306" s="222"/>
      <c r="I306" s="54"/>
    </row>
    <row r="307" spans="1:9" s="62" customFormat="1" ht="31.5" x14ac:dyDescent="0.25">
      <c r="A307" s="69" t="s">
        <v>692</v>
      </c>
      <c r="B307" s="77" t="s">
        <v>693</v>
      </c>
      <c r="C307" s="71" t="s">
        <v>8</v>
      </c>
      <c r="D307" s="72"/>
      <c r="E307" s="329"/>
      <c r="F307" s="329"/>
      <c r="G307" s="329"/>
      <c r="H307" s="222"/>
      <c r="I307" s="54"/>
    </row>
    <row r="308" spans="1:9" s="62" customFormat="1" ht="31.5" x14ac:dyDescent="0.25">
      <c r="A308" s="69" t="s">
        <v>694</v>
      </c>
      <c r="B308" s="77" t="s">
        <v>695</v>
      </c>
      <c r="C308" s="71" t="s">
        <v>8</v>
      </c>
      <c r="D308" s="72"/>
      <c r="E308" s="329"/>
      <c r="F308" s="329"/>
      <c r="G308" s="329"/>
      <c r="H308" s="222"/>
      <c r="I308" s="54"/>
    </row>
    <row r="309" spans="1:9" s="62" customFormat="1" ht="31.5" x14ac:dyDescent="0.25">
      <c r="A309" s="69" t="s">
        <v>696</v>
      </c>
      <c r="B309" s="77" t="s">
        <v>697</v>
      </c>
      <c r="C309" s="71" t="s">
        <v>8</v>
      </c>
      <c r="D309" s="72"/>
      <c r="E309" s="329"/>
      <c r="F309" s="329"/>
      <c r="G309" s="329"/>
      <c r="H309" s="222"/>
      <c r="I309" s="54"/>
    </row>
    <row r="310" spans="1:9" s="62" customFormat="1" x14ac:dyDescent="0.25">
      <c r="A310" s="69" t="s">
        <v>698</v>
      </c>
      <c r="B310" s="76" t="s">
        <v>699</v>
      </c>
      <c r="C310" s="71" t="s">
        <v>8</v>
      </c>
      <c r="D310" s="72"/>
      <c r="E310" s="329"/>
      <c r="F310" s="329"/>
      <c r="G310" s="329"/>
      <c r="H310" s="222"/>
      <c r="I310" s="54"/>
    </row>
    <row r="311" spans="1:9" s="62" customFormat="1" x14ac:dyDescent="0.25">
      <c r="A311" s="69" t="s">
        <v>700</v>
      </c>
      <c r="B311" s="76" t="s">
        <v>701</v>
      </c>
      <c r="C311" s="71" t="s">
        <v>8</v>
      </c>
      <c r="D311" s="72"/>
      <c r="E311" s="329"/>
      <c r="F311" s="329"/>
      <c r="G311" s="329"/>
      <c r="H311" s="222"/>
      <c r="I311" s="54"/>
    </row>
    <row r="312" spans="1:9" s="62" customFormat="1" x14ac:dyDescent="0.25">
      <c r="A312" s="69" t="s">
        <v>702</v>
      </c>
      <c r="B312" s="76" t="s">
        <v>703</v>
      </c>
      <c r="C312" s="71" t="s">
        <v>8</v>
      </c>
      <c r="D312" s="72"/>
      <c r="E312" s="329"/>
      <c r="F312" s="329"/>
      <c r="G312" s="329"/>
      <c r="H312" s="222"/>
      <c r="I312" s="54"/>
    </row>
    <row r="313" spans="1:9" s="62" customFormat="1" x14ac:dyDescent="0.25">
      <c r="A313" s="69" t="s">
        <v>704</v>
      </c>
      <c r="B313" s="76" t="s">
        <v>705</v>
      </c>
      <c r="C313" s="71" t="s">
        <v>8</v>
      </c>
      <c r="D313" s="332">
        <v>1.0349999999999999</v>
      </c>
      <c r="E313" s="332">
        <v>1.0014000000000001</v>
      </c>
      <c r="F313" s="332">
        <f t="shared" ref="F313" si="29">E313-D313</f>
        <v>-3.3599999999999852E-2</v>
      </c>
      <c r="G313" s="332">
        <f>F313/D313</f>
        <v>-3.2463768115941892E-2</v>
      </c>
      <c r="H313" s="222"/>
      <c r="I313" s="54"/>
    </row>
    <row r="314" spans="1:9" s="62" customFormat="1" x14ac:dyDescent="0.25">
      <c r="A314" s="69" t="s">
        <v>706</v>
      </c>
      <c r="B314" s="76" t="s">
        <v>707</v>
      </c>
      <c r="C314" s="71" t="s">
        <v>8</v>
      </c>
      <c r="D314" s="84"/>
      <c r="E314" s="223"/>
      <c r="F314" s="224"/>
      <c r="G314" s="224"/>
      <c r="H314" s="225"/>
      <c r="I314" s="54"/>
    </row>
    <row r="315" spans="1:9" s="62" customFormat="1" ht="31.5" x14ac:dyDescent="0.25">
      <c r="A315" s="69" t="s">
        <v>708</v>
      </c>
      <c r="B315" s="77" t="s">
        <v>709</v>
      </c>
      <c r="C315" s="71" t="s">
        <v>8</v>
      </c>
      <c r="D315" s="84"/>
      <c r="E315" s="223"/>
      <c r="F315" s="224"/>
      <c r="G315" s="224"/>
      <c r="H315" s="225"/>
      <c r="I315" s="54"/>
    </row>
    <row r="316" spans="1:9" s="62" customFormat="1" x14ac:dyDescent="0.25">
      <c r="A316" s="69" t="s">
        <v>710</v>
      </c>
      <c r="B316" s="97" t="s">
        <v>198</v>
      </c>
      <c r="C316" s="71" t="s">
        <v>8</v>
      </c>
      <c r="D316" s="72"/>
      <c r="E316" s="223"/>
      <c r="F316" s="223"/>
      <c r="G316" s="223"/>
      <c r="H316" s="222"/>
      <c r="I316" s="54"/>
    </row>
    <row r="317" spans="1:9" s="62" customFormat="1" ht="16.5" thickBot="1" x14ac:dyDescent="0.3">
      <c r="A317" s="86" t="s">
        <v>711</v>
      </c>
      <c r="B317" s="98" t="s">
        <v>199</v>
      </c>
      <c r="C317" s="88" t="s">
        <v>8</v>
      </c>
      <c r="D317" s="89"/>
      <c r="E317" s="227"/>
      <c r="F317" s="227"/>
      <c r="G317" s="227"/>
      <c r="H317" s="228"/>
      <c r="I317" s="54"/>
    </row>
    <row r="318" spans="1:9" s="62" customFormat="1" ht="19.5" thickBot="1" x14ac:dyDescent="0.3">
      <c r="A318" s="454" t="s">
        <v>712</v>
      </c>
      <c r="B318" s="455"/>
      <c r="C318" s="455"/>
      <c r="D318" s="455"/>
      <c r="E318" s="455"/>
      <c r="F318" s="455"/>
      <c r="G318" s="455"/>
      <c r="H318" s="456"/>
      <c r="I318" s="54"/>
    </row>
    <row r="319" spans="1:9" x14ac:dyDescent="0.25">
      <c r="A319" s="90" t="s">
        <v>713</v>
      </c>
      <c r="B319" s="95" t="s">
        <v>714</v>
      </c>
      <c r="C319" s="91" t="s">
        <v>459</v>
      </c>
      <c r="D319" s="231" t="s">
        <v>715</v>
      </c>
      <c r="E319" s="231" t="s">
        <v>715</v>
      </c>
      <c r="F319" s="231"/>
      <c r="G319" s="231" t="s">
        <v>715</v>
      </c>
      <c r="H319" s="232" t="s">
        <v>715</v>
      </c>
    </row>
    <row r="320" spans="1:9" x14ac:dyDescent="0.25">
      <c r="A320" s="69" t="s">
        <v>716</v>
      </c>
      <c r="B320" s="78" t="s">
        <v>717</v>
      </c>
      <c r="C320" s="71" t="s">
        <v>1</v>
      </c>
      <c r="D320" s="72"/>
      <c r="E320" s="223"/>
      <c r="F320" s="223"/>
      <c r="G320" s="223"/>
      <c r="H320" s="222"/>
    </row>
    <row r="321" spans="1:8" x14ac:dyDescent="0.25">
      <c r="A321" s="69" t="s">
        <v>718</v>
      </c>
      <c r="B321" s="78" t="s">
        <v>719</v>
      </c>
      <c r="C321" s="71" t="s">
        <v>720</v>
      </c>
      <c r="D321" s="72"/>
      <c r="E321" s="223"/>
      <c r="F321" s="223"/>
      <c r="G321" s="223"/>
      <c r="H321" s="222"/>
    </row>
    <row r="322" spans="1:8" x14ac:dyDescent="0.25">
      <c r="A322" s="69" t="s">
        <v>721</v>
      </c>
      <c r="B322" s="78" t="s">
        <v>722</v>
      </c>
      <c r="C322" s="71" t="s">
        <v>1</v>
      </c>
      <c r="D322" s="72"/>
      <c r="E322" s="223"/>
      <c r="F322" s="223"/>
      <c r="G322" s="223"/>
      <c r="H322" s="222"/>
    </row>
    <row r="323" spans="1:8" x14ac:dyDescent="0.25">
      <c r="A323" s="69" t="s">
        <v>723</v>
      </c>
      <c r="B323" s="78" t="s">
        <v>724</v>
      </c>
      <c r="C323" s="71" t="s">
        <v>720</v>
      </c>
      <c r="D323" s="72"/>
      <c r="E323" s="223"/>
      <c r="F323" s="223"/>
      <c r="G323" s="223"/>
      <c r="H323" s="222"/>
    </row>
    <row r="324" spans="1:8" x14ac:dyDescent="0.25">
      <c r="A324" s="69" t="s">
        <v>725</v>
      </c>
      <c r="B324" s="78" t="s">
        <v>726</v>
      </c>
      <c r="C324" s="71" t="s">
        <v>727</v>
      </c>
      <c r="D324" s="72"/>
      <c r="E324" s="223"/>
      <c r="F324" s="223"/>
      <c r="G324" s="223"/>
      <c r="H324" s="222"/>
    </row>
    <row r="325" spans="1:8" x14ac:dyDescent="0.25">
      <c r="A325" s="69" t="s">
        <v>728</v>
      </c>
      <c r="B325" s="78" t="s">
        <v>729</v>
      </c>
      <c r="C325" s="71" t="s">
        <v>459</v>
      </c>
      <c r="D325" s="233" t="s">
        <v>715</v>
      </c>
      <c r="E325" s="233" t="s">
        <v>715</v>
      </c>
      <c r="F325" s="233"/>
      <c r="G325" s="233" t="s">
        <v>715</v>
      </c>
      <c r="H325" s="234" t="s">
        <v>715</v>
      </c>
    </row>
    <row r="326" spans="1:8" x14ac:dyDescent="0.25">
      <c r="A326" s="69" t="s">
        <v>730</v>
      </c>
      <c r="B326" s="77" t="s">
        <v>731</v>
      </c>
      <c r="C326" s="71" t="s">
        <v>727</v>
      </c>
      <c r="D326" s="72"/>
      <c r="E326" s="223"/>
      <c r="F326" s="223"/>
      <c r="G326" s="223"/>
      <c r="H326" s="222"/>
    </row>
    <row r="327" spans="1:8" x14ac:dyDescent="0.25">
      <c r="A327" s="69" t="s">
        <v>732</v>
      </c>
      <c r="B327" s="77" t="s">
        <v>733</v>
      </c>
      <c r="C327" s="71" t="s">
        <v>734</v>
      </c>
      <c r="D327" s="72"/>
      <c r="E327" s="223"/>
      <c r="F327" s="223"/>
      <c r="G327" s="223"/>
      <c r="H327" s="222"/>
    </row>
    <row r="328" spans="1:8" x14ac:dyDescent="0.25">
      <c r="A328" s="69" t="s">
        <v>735</v>
      </c>
      <c r="B328" s="78" t="s">
        <v>736</v>
      </c>
      <c r="C328" s="71" t="s">
        <v>459</v>
      </c>
      <c r="D328" s="233" t="s">
        <v>715</v>
      </c>
      <c r="E328" s="233" t="s">
        <v>715</v>
      </c>
      <c r="F328" s="233"/>
      <c r="G328" s="233" t="s">
        <v>715</v>
      </c>
      <c r="H328" s="234" t="s">
        <v>715</v>
      </c>
    </row>
    <row r="329" spans="1:8" x14ac:dyDescent="0.25">
      <c r="A329" s="69" t="s">
        <v>737</v>
      </c>
      <c r="B329" s="77" t="s">
        <v>731</v>
      </c>
      <c r="C329" s="71" t="s">
        <v>727</v>
      </c>
      <c r="D329" s="333">
        <v>720.31325034807253</v>
      </c>
      <c r="E329" s="334">
        <v>721.8134</v>
      </c>
      <c r="F329" s="334">
        <f t="shared" ref="F329:F330" si="30">E329-D329</f>
        <v>1.5001496519274724</v>
      </c>
      <c r="G329" s="334">
        <f t="shared" ref="G329:G330" si="31">F329/D329*100</f>
        <v>0.20826350913336167</v>
      </c>
      <c r="H329" s="222"/>
    </row>
    <row r="330" spans="1:8" x14ac:dyDescent="0.25">
      <c r="A330" s="69" t="s">
        <v>738</v>
      </c>
      <c r="B330" s="77" t="s">
        <v>739</v>
      </c>
      <c r="C330" s="71" t="s">
        <v>1</v>
      </c>
      <c r="D330" s="333">
        <v>590.2279284054498</v>
      </c>
      <c r="E330" s="334">
        <v>741.20333333333338</v>
      </c>
      <c r="F330" s="334">
        <f t="shared" si="30"/>
        <v>150.97540492788357</v>
      </c>
      <c r="G330" s="334">
        <f t="shared" si="31"/>
        <v>25.579169954860703</v>
      </c>
      <c r="H330" s="222"/>
    </row>
    <row r="331" spans="1:8" x14ac:dyDescent="0.25">
      <c r="A331" s="69" t="s">
        <v>740</v>
      </c>
      <c r="B331" s="77" t="s">
        <v>733</v>
      </c>
      <c r="C331" s="71" t="s">
        <v>734</v>
      </c>
      <c r="D331" s="72"/>
      <c r="E331" s="223"/>
      <c r="F331" s="223"/>
      <c r="G331" s="223"/>
      <c r="H331" s="222"/>
    </row>
    <row r="332" spans="1:8" x14ac:dyDescent="0.25">
      <c r="A332" s="69" t="s">
        <v>741</v>
      </c>
      <c r="B332" s="78" t="s">
        <v>742</v>
      </c>
      <c r="C332" s="71" t="s">
        <v>459</v>
      </c>
      <c r="D332" s="233" t="s">
        <v>715</v>
      </c>
      <c r="E332" s="233" t="s">
        <v>715</v>
      </c>
      <c r="F332" s="233"/>
      <c r="G332" s="233" t="s">
        <v>715</v>
      </c>
      <c r="H332" s="234" t="s">
        <v>715</v>
      </c>
    </row>
    <row r="333" spans="1:8" x14ac:dyDescent="0.25">
      <c r="A333" s="69" t="s">
        <v>743</v>
      </c>
      <c r="B333" s="77" t="s">
        <v>731</v>
      </c>
      <c r="C333" s="71" t="s">
        <v>727</v>
      </c>
      <c r="D333" s="72"/>
      <c r="E333" s="223"/>
      <c r="F333" s="223"/>
      <c r="G333" s="223"/>
      <c r="H333" s="222"/>
    </row>
    <row r="334" spans="1:8" x14ac:dyDescent="0.25">
      <c r="A334" s="69" t="s">
        <v>744</v>
      </c>
      <c r="B334" s="77" t="s">
        <v>733</v>
      </c>
      <c r="C334" s="71" t="s">
        <v>734</v>
      </c>
      <c r="D334" s="72"/>
      <c r="E334" s="223"/>
      <c r="F334" s="223"/>
      <c r="G334" s="223"/>
      <c r="H334" s="222"/>
    </row>
    <row r="335" spans="1:8" x14ac:dyDescent="0.25">
      <c r="A335" s="69" t="s">
        <v>745</v>
      </c>
      <c r="B335" s="78" t="s">
        <v>746</v>
      </c>
      <c r="C335" s="71" t="s">
        <v>459</v>
      </c>
      <c r="D335" s="233" t="s">
        <v>715</v>
      </c>
      <c r="E335" s="233" t="s">
        <v>715</v>
      </c>
      <c r="F335" s="233"/>
      <c r="G335" s="233" t="s">
        <v>715</v>
      </c>
      <c r="H335" s="234" t="s">
        <v>715</v>
      </c>
    </row>
    <row r="336" spans="1:8" x14ac:dyDescent="0.25">
      <c r="A336" s="69" t="s">
        <v>747</v>
      </c>
      <c r="B336" s="77" t="s">
        <v>731</v>
      </c>
      <c r="C336" s="71" t="s">
        <v>727</v>
      </c>
      <c r="D336" s="333">
        <f>D329</f>
        <v>720.31325034807253</v>
      </c>
      <c r="E336" s="334">
        <f>E329</f>
        <v>721.8134</v>
      </c>
      <c r="F336" s="334">
        <f t="shared" ref="F336" si="32">E336-D336</f>
        <v>1.5001496519274724</v>
      </c>
      <c r="G336" s="334">
        <f t="shared" ref="G336" si="33">F336/D336*100</f>
        <v>0.20826350913336167</v>
      </c>
      <c r="H336" s="222"/>
    </row>
    <row r="337" spans="1:8" x14ac:dyDescent="0.25">
      <c r="A337" s="69" t="s">
        <v>748</v>
      </c>
      <c r="B337" s="77" t="s">
        <v>739</v>
      </c>
      <c r="C337" s="71" t="s">
        <v>1</v>
      </c>
      <c r="D337" s="72"/>
      <c r="E337" s="223"/>
      <c r="F337" s="223"/>
      <c r="G337" s="223"/>
      <c r="H337" s="222"/>
    </row>
    <row r="338" spans="1:8" x14ac:dyDescent="0.25">
      <c r="A338" s="69" t="s">
        <v>749</v>
      </c>
      <c r="B338" s="77" t="s">
        <v>733</v>
      </c>
      <c r="C338" s="71" t="s">
        <v>734</v>
      </c>
      <c r="D338" s="72"/>
      <c r="E338" s="223"/>
      <c r="F338" s="223"/>
      <c r="G338" s="223"/>
      <c r="H338" s="222"/>
    </row>
    <row r="339" spans="1:8" x14ac:dyDescent="0.25">
      <c r="A339" s="90" t="s">
        <v>750</v>
      </c>
      <c r="B339" s="95" t="s">
        <v>751</v>
      </c>
      <c r="C339" s="91" t="s">
        <v>459</v>
      </c>
      <c r="D339" s="233" t="s">
        <v>715</v>
      </c>
      <c r="E339" s="233" t="s">
        <v>715</v>
      </c>
      <c r="F339" s="231"/>
      <c r="G339" s="231" t="s">
        <v>715</v>
      </c>
      <c r="H339" s="232" t="s">
        <v>715</v>
      </c>
    </row>
    <row r="340" spans="1:8" x14ac:dyDescent="0.25">
      <c r="A340" s="69" t="s">
        <v>752</v>
      </c>
      <c r="B340" s="78" t="s">
        <v>753</v>
      </c>
      <c r="C340" s="71" t="s">
        <v>727</v>
      </c>
      <c r="D340" s="72"/>
      <c r="E340" s="223"/>
      <c r="F340" s="223"/>
      <c r="G340" s="223"/>
      <c r="H340" s="222"/>
    </row>
    <row r="341" spans="1:8" ht="31.5" x14ac:dyDescent="0.25">
      <c r="A341" s="69" t="s">
        <v>754</v>
      </c>
      <c r="B341" s="77" t="s">
        <v>755</v>
      </c>
      <c r="C341" s="71" t="s">
        <v>727</v>
      </c>
      <c r="D341" s="72"/>
      <c r="E341" s="223"/>
      <c r="F341" s="223"/>
      <c r="G341" s="223"/>
      <c r="H341" s="222"/>
    </row>
    <row r="342" spans="1:8" x14ac:dyDescent="0.25">
      <c r="A342" s="69" t="s">
        <v>756</v>
      </c>
      <c r="B342" s="97" t="s">
        <v>757</v>
      </c>
      <c r="C342" s="71" t="s">
        <v>727</v>
      </c>
      <c r="D342" s="72"/>
      <c r="E342" s="223"/>
      <c r="F342" s="223"/>
      <c r="G342" s="223"/>
      <c r="H342" s="222"/>
    </row>
    <row r="343" spans="1:8" x14ac:dyDescent="0.25">
      <c r="A343" s="69" t="s">
        <v>758</v>
      </c>
      <c r="B343" s="97" t="s">
        <v>759</v>
      </c>
      <c r="C343" s="71" t="s">
        <v>727</v>
      </c>
      <c r="D343" s="72"/>
      <c r="E343" s="223"/>
      <c r="F343" s="223"/>
      <c r="G343" s="223"/>
      <c r="H343" s="222"/>
    </row>
    <row r="344" spans="1:8" x14ac:dyDescent="0.25">
      <c r="A344" s="69" t="s">
        <v>760</v>
      </c>
      <c r="B344" s="78" t="s">
        <v>761</v>
      </c>
      <c r="C344" s="71" t="s">
        <v>727</v>
      </c>
      <c r="D344" s="72"/>
      <c r="E344" s="223"/>
      <c r="F344" s="223"/>
      <c r="G344" s="223"/>
      <c r="H344" s="222"/>
    </row>
    <row r="345" spans="1:8" x14ac:dyDescent="0.25">
      <c r="A345" s="69" t="s">
        <v>762</v>
      </c>
      <c r="B345" s="78" t="s">
        <v>763</v>
      </c>
      <c r="C345" s="71" t="s">
        <v>1</v>
      </c>
      <c r="D345" s="72"/>
      <c r="E345" s="223"/>
      <c r="F345" s="223"/>
      <c r="G345" s="223"/>
      <c r="H345" s="222"/>
    </row>
    <row r="346" spans="1:8" ht="31.5" x14ac:dyDescent="0.25">
      <c r="A346" s="69" t="s">
        <v>764</v>
      </c>
      <c r="B346" s="77" t="s">
        <v>765</v>
      </c>
      <c r="C346" s="71" t="s">
        <v>1</v>
      </c>
      <c r="D346" s="72"/>
      <c r="E346" s="223"/>
      <c r="F346" s="223"/>
      <c r="G346" s="223"/>
      <c r="H346" s="222"/>
    </row>
    <row r="347" spans="1:8" x14ac:dyDescent="0.25">
      <c r="A347" s="69" t="s">
        <v>766</v>
      </c>
      <c r="B347" s="97" t="s">
        <v>757</v>
      </c>
      <c r="C347" s="71" t="s">
        <v>1</v>
      </c>
      <c r="D347" s="72"/>
      <c r="E347" s="223"/>
      <c r="F347" s="223"/>
      <c r="G347" s="223"/>
      <c r="H347" s="222"/>
    </row>
    <row r="348" spans="1:8" x14ac:dyDescent="0.25">
      <c r="A348" s="69" t="s">
        <v>767</v>
      </c>
      <c r="B348" s="97" t="s">
        <v>759</v>
      </c>
      <c r="C348" s="71" t="s">
        <v>1</v>
      </c>
      <c r="D348" s="72"/>
      <c r="E348" s="223"/>
      <c r="F348" s="223"/>
      <c r="G348" s="223"/>
      <c r="H348" s="222"/>
    </row>
    <row r="349" spans="1:8" x14ac:dyDescent="0.25">
      <c r="A349" s="69" t="s">
        <v>768</v>
      </c>
      <c r="B349" s="78" t="s">
        <v>769</v>
      </c>
      <c r="C349" s="71" t="s">
        <v>770</v>
      </c>
      <c r="D349" s="72"/>
      <c r="E349" s="223"/>
      <c r="F349" s="223"/>
      <c r="G349" s="223"/>
      <c r="H349" s="222"/>
    </row>
    <row r="350" spans="1:8" ht="31.5" x14ac:dyDescent="0.25">
      <c r="A350" s="69" t="s">
        <v>771</v>
      </c>
      <c r="B350" s="78" t="s">
        <v>772</v>
      </c>
      <c r="C350" s="71" t="s">
        <v>958</v>
      </c>
      <c r="D350" s="72"/>
      <c r="E350" s="223"/>
      <c r="F350" s="223"/>
      <c r="G350" s="223"/>
      <c r="H350" s="222"/>
    </row>
    <row r="351" spans="1:8" x14ac:dyDescent="0.25">
      <c r="A351" s="69" t="s">
        <v>773</v>
      </c>
      <c r="B351" s="93" t="s">
        <v>774</v>
      </c>
      <c r="C351" s="71" t="s">
        <v>459</v>
      </c>
      <c r="D351" s="233" t="s">
        <v>715</v>
      </c>
      <c r="E351" s="233" t="s">
        <v>715</v>
      </c>
      <c r="F351" s="233"/>
      <c r="G351" s="233" t="s">
        <v>715</v>
      </c>
      <c r="H351" s="234" t="s">
        <v>715</v>
      </c>
    </row>
    <row r="352" spans="1:8" x14ac:dyDescent="0.25">
      <c r="A352" s="69" t="s">
        <v>775</v>
      </c>
      <c r="B352" s="78" t="s">
        <v>776</v>
      </c>
      <c r="C352" s="71" t="s">
        <v>727</v>
      </c>
      <c r="D352" s="333">
        <v>720.31325034807242</v>
      </c>
      <c r="E352" s="334">
        <v>721.60207500000013</v>
      </c>
      <c r="F352" s="334">
        <f t="shared" ref="F352" si="34">E352-D352</f>
        <v>1.2888246519277118</v>
      </c>
      <c r="G352" s="334">
        <f t="shared" ref="G352" si="35">F352/D352*100</f>
        <v>0.17892557874021078</v>
      </c>
      <c r="H352" s="222"/>
    </row>
    <row r="353" spans="1:8" x14ac:dyDescent="0.25">
      <c r="A353" s="69" t="s">
        <v>777</v>
      </c>
      <c r="B353" s="78" t="s">
        <v>778</v>
      </c>
      <c r="C353" s="71" t="s">
        <v>720</v>
      </c>
      <c r="D353" s="72"/>
      <c r="E353" s="233"/>
      <c r="F353" s="233"/>
      <c r="G353" s="233"/>
      <c r="H353" s="222"/>
    </row>
    <row r="354" spans="1:8" ht="51.75" x14ac:dyDescent="0.25">
      <c r="A354" s="69" t="s">
        <v>779</v>
      </c>
      <c r="B354" s="78" t="s">
        <v>780</v>
      </c>
      <c r="C354" s="71" t="s">
        <v>958</v>
      </c>
      <c r="D354" s="327">
        <v>250586.291</v>
      </c>
      <c r="E354" s="299">
        <v>206554.99134499999</v>
      </c>
      <c r="F354" s="299">
        <f t="shared" ref="F354" si="36">E354-D354</f>
        <v>-44031.29965500001</v>
      </c>
      <c r="G354" s="324">
        <f t="shared" ref="G354" si="37">F354/D354*100</f>
        <v>-17.571312253071341</v>
      </c>
      <c r="H354" s="355" t="s">
        <v>1132</v>
      </c>
    </row>
    <row r="355" spans="1:8" ht="31.5" x14ac:dyDescent="0.25">
      <c r="A355" s="69" t="s">
        <v>781</v>
      </c>
      <c r="B355" s="78" t="s">
        <v>782</v>
      </c>
      <c r="C355" s="71" t="s">
        <v>958</v>
      </c>
      <c r="D355" s="72"/>
      <c r="E355" s="223"/>
      <c r="F355" s="223"/>
      <c r="G355" s="223"/>
      <c r="H355" s="222"/>
    </row>
    <row r="356" spans="1:8" x14ac:dyDescent="0.25">
      <c r="A356" s="69" t="s">
        <v>783</v>
      </c>
      <c r="B356" s="93" t="s">
        <v>784</v>
      </c>
      <c r="C356" s="234" t="s">
        <v>459</v>
      </c>
      <c r="D356" s="233" t="s">
        <v>715</v>
      </c>
      <c r="E356" s="233" t="s">
        <v>715</v>
      </c>
      <c r="F356" s="233"/>
      <c r="G356" s="233" t="s">
        <v>715</v>
      </c>
      <c r="H356" s="234" t="s">
        <v>715</v>
      </c>
    </row>
    <row r="357" spans="1:8" x14ac:dyDescent="0.25">
      <c r="A357" s="69" t="s">
        <v>785</v>
      </c>
      <c r="B357" s="78" t="s">
        <v>786</v>
      </c>
      <c r="C357" s="71" t="s">
        <v>1</v>
      </c>
      <c r="D357" s="72"/>
      <c r="E357" s="223"/>
      <c r="F357" s="223"/>
      <c r="G357" s="223"/>
      <c r="H357" s="222"/>
    </row>
    <row r="358" spans="1:8" ht="47.25" x14ac:dyDescent="0.25">
      <c r="A358" s="69" t="s">
        <v>787</v>
      </c>
      <c r="B358" s="77" t="s">
        <v>788</v>
      </c>
      <c r="C358" s="71" t="s">
        <v>1</v>
      </c>
      <c r="D358" s="72"/>
      <c r="E358" s="223"/>
      <c r="F358" s="223"/>
      <c r="G358" s="223"/>
      <c r="H358" s="222"/>
    </row>
    <row r="359" spans="1:8" ht="47.25" x14ac:dyDescent="0.25">
      <c r="A359" s="69" t="s">
        <v>789</v>
      </c>
      <c r="B359" s="77" t="s">
        <v>790</v>
      </c>
      <c r="C359" s="71" t="s">
        <v>1</v>
      </c>
      <c r="D359" s="72"/>
      <c r="E359" s="223"/>
      <c r="F359" s="223"/>
      <c r="G359" s="223"/>
      <c r="H359" s="222"/>
    </row>
    <row r="360" spans="1:8" ht="31.5" x14ac:dyDescent="0.25">
      <c r="A360" s="69" t="s">
        <v>791</v>
      </c>
      <c r="B360" s="77" t="s">
        <v>792</v>
      </c>
      <c r="C360" s="71" t="s">
        <v>1</v>
      </c>
      <c r="D360" s="72"/>
      <c r="E360" s="223"/>
      <c r="F360" s="223"/>
      <c r="G360" s="223"/>
      <c r="H360" s="222"/>
    </row>
    <row r="361" spans="1:8" x14ac:dyDescent="0.25">
      <c r="A361" s="69" t="s">
        <v>793</v>
      </c>
      <c r="B361" s="78" t="s">
        <v>794</v>
      </c>
      <c r="C361" s="71" t="s">
        <v>727</v>
      </c>
      <c r="D361" s="72"/>
      <c r="E361" s="223"/>
      <c r="F361" s="223"/>
      <c r="G361" s="223"/>
      <c r="H361" s="222"/>
    </row>
    <row r="362" spans="1:8" ht="31.5" x14ac:dyDescent="0.25">
      <c r="A362" s="69" t="s">
        <v>795</v>
      </c>
      <c r="B362" s="77" t="s">
        <v>796</v>
      </c>
      <c r="C362" s="71" t="s">
        <v>727</v>
      </c>
      <c r="D362" s="72"/>
      <c r="E362" s="223"/>
      <c r="F362" s="223"/>
      <c r="G362" s="223"/>
      <c r="H362" s="222"/>
    </row>
    <row r="363" spans="1:8" x14ac:dyDescent="0.25">
      <c r="A363" s="69" t="s">
        <v>797</v>
      </c>
      <c r="B363" s="77" t="s">
        <v>798</v>
      </c>
      <c r="C363" s="71" t="s">
        <v>727</v>
      </c>
      <c r="D363" s="72"/>
      <c r="E363" s="223"/>
      <c r="F363" s="223"/>
      <c r="G363" s="223"/>
      <c r="H363" s="222"/>
    </row>
    <row r="364" spans="1:8" ht="31.5" x14ac:dyDescent="0.25">
      <c r="A364" s="69" t="s">
        <v>799</v>
      </c>
      <c r="B364" s="78" t="s">
        <v>800</v>
      </c>
      <c r="C364" s="71" t="s">
        <v>958</v>
      </c>
      <c r="D364" s="72"/>
      <c r="E364" s="223"/>
      <c r="F364" s="223"/>
      <c r="G364" s="223"/>
      <c r="H364" s="222"/>
    </row>
    <row r="365" spans="1:8" x14ac:dyDescent="0.25">
      <c r="A365" s="69" t="s">
        <v>801</v>
      </c>
      <c r="B365" s="77" t="s">
        <v>802</v>
      </c>
      <c r="C365" s="71" t="s">
        <v>958</v>
      </c>
      <c r="D365" s="84"/>
      <c r="E365" s="223"/>
      <c r="F365" s="224"/>
      <c r="G365" s="224"/>
      <c r="H365" s="225"/>
    </row>
    <row r="366" spans="1:8" x14ac:dyDescent="0.25">
      <c r="A366" s="69" t="s">
        <v>803</v>
      </c>
      <c r="B366" s="77" t="s">
        <v>199</v>
      </c>
      <c r="C366" s="71" t="s">
        <v>958</v>
      </c>
      <c r="D366" s="84"/>
      <c r="E366" s="223"/>
      <c r="F366" s="224"/>
      <c r="G366" s="224"/>
      <c r="H366" s="225"/>
    </row>
    <row r="367" spans="1:8" ht="16.5" thickBot="1" x14ac:dyDescent="0.3">
      <c r="A367" s="86" t="s">
        <v>804</v>
      </c>
      <c r="B367" s="99" t="s">
        <v>805</v>
      </c>
      <c r="C367" s="88" t="s">
        <v>964</v>
      </c>
      <c r="D367" s="89">
        <v>538</v>
      </c>
      <c r="E367" s="364">
        <v>519.53333333333342</v>
      </c>
      <c r="F367" s="364">
        <f t="shared" ref="F367" si="38">E367-D367</f>
        <v>-18.466666666666583</v>
      </c>
      <c r="G367" s="335">
        <f t="shared" ref="G367" si="39">F367/D367*100</f>
        <v>-3.4324659231722272</v>
      </c>
      <c r="H367" s="100"/>
    </row>
    <row r="368" spans="1:8" x14ac:dyDescent="0.25">
      <c r="A368" s="457" t="s">
        <v>806</v>
      </c>
      <c r="B368" s="458"/>
      <c r="C368" s="458"/>
      <c r="D368" s="458"/>
      <c r="E368" s="458"/>
      <c r="F368" s="458"/>
      <c r="G368" s="458"/>
      <c r="H368" s="459"/>
    </row>
    <row r="369" spans="1:8" ht="16.5" thickBot="1" x14ac:dyDescent="0.3">
      <c r="A369" s="457"/>
      <c r="B369" s="458"/>
      <c r="C369" s="458"/>
      <c r="D369" s="458"/>
      <c r="E369" s="458"/>
      <c r="F369" s="458"/>
      <c r="G369" s="458"/>
      <c r="H369" s="459"/>
    </row>
    <row r="370" spans="1:8" s="145" customFormat="1" ht="67.5" customHeight="1" x14ac:dyDescent="0.25">
      <c r="A370" s="511" t="s">
        <v>182</v>
      </c>
      <c r="B370" s="513" t="s">
        <v>183</v>
      </c>
      <c r="C370" s="515" t="s">
        <v>287</v>
      </c>
      <c r="D370" s="517" t="str">
        <f>D19</f>
        <v>Отчетный 2020 год                         (2 квартал)</v>
      </c>
      <c r="E370" s="518"/>
      <c r="F370" s="519" t="s">
        <v>900</v>
      </c>
      <c r="G370" s="518"/>
      <c r="H370" s="509" t="s">
        <v>7</v>
      </c>
    </row>
    <row r="371" spans="1:8" s="145" customFormat="1" ht="45" x14ac:dyDescent="0.25">
      <c r="A371" s="512"/>
      <c r="B371" s="514"/>
      <c r="C371" s="516"/>
      <c r="D371" s="252" t="s">
        <v>869</v>
      </c>
      <c r="E371" s="253" t="s">
        <v>10</v>
      </c>
      <c r="F371" s="253" t="s">
        <v>870</v>
      </c>
      <c r="G371" s="252" t="s">
        <v>868</v>
      </c>
      <c r="H371" s="510"/>
    </row>
    <row r="372" spans="1:8" ht="16.5" thickBot="1" x14ac:dyDescent="0.3">
      <c r="A372" s="102">
        <v>1</v>
      </c>
      <c r="B372" s="61">
        <v>2</v>
      </c>
      <c r="C372" s="103">
        <v>3</v>
      </c>
      <c r="D372" s="104">
        <v>4</v>
      </c>
      <c r="E372" s="105">
        <v>5</v>
      </c>
      <c r="F372" s="105">
        <v>6</v>
      </c>
      <c r="G372" s="105">
        <v>7</v>
      </c>
      <c r="H372" s="106">
        <v>8</v>
      </c>
    </row>
    <row r="373" spans="1:8" x14ac:dyDescent="0.25">
      <c r="A373" s="451" t="s">
        <v>807</v>
      </c>
      <c r="B373" s="452"/>
      <c r="C373" s="71" t="s">
        <v>958</v>
      </c>
      <c r="D373" s="336">
        <f>D374+D431</f>
        <v>12884</v>
      </c>
      <c r="E373" s="337">
        <f>E374+E431</f>
        <v>12884</v>
      </c>
      <c r="F373" s="336">
        <f t="shared" ref="F373:F375" si="40">E373-D373</f>
        <v>0</v>
      </c>
      <c r="G373" s="338">
        <f t="shared" ref="G373:G375" si="41">F373/D373*100</f>
        <v>0</v>
      </c>
      <c r="H373" s="109"/>
    </row>
    <row r="374" spans="1:8" x14ac:dyDescent="0.25">
      <c r="A374" s="69" t="s">
        <v>184</v>
      </c>
      <c r="B374" s="110" t="s">
        <v>808</v>
      </c>
      <c r="C374" s="71" t="s">
        <v>958</v>
      </c>
      <c r="D374" s="327">
        <f>D375+D399</f>
        <v>12884</v>
      </c>
      <c r="E374" s="299">
        <f>E375+E399</f>
        <v>12884</v>
      </c>
      <c r="F374" s="327">
        <f t="shared" si="40"/>
        <v>0</v>
      </c>
      <c r="G374" s="339">
        <f t="shared" si="41"/>
        <v>0</v>
      </c>
      <c r="H374" s="113"/>
    </row>
    <row r="375" spans="1:8" x14ac:dyDescent="0.25">
      <c r="A375" s="69" t="s">
        <v>185</v>
      </c>
      <c r="B375" s="78" t="s">
        <v>186</v>
      </c>
      <c r="C375" s="71" t="s">
        <v>958</v>
      </c>
      <c r="D375" s="327">
        <f>D376+D381+D382+D383+D384+D389+D390+D391</f>
        <v>9884</v>
      </c>
      <c r="E375" s="299">
        <f>E376+E381+E382+E383+E384+E389+E390+E391</f>
        <v>9884</v>
      </c>
      <c r="F375" s="327">
        <f t="shared" si="40"/>
        <v>0</v>
      </c>
      <c r="G375" s="339">
        <f t="shared" si="41"/>
        <v>0</v>
      </c>
      <c r="H375" s="113"/>
    </row>
    <row r="376" spans="1:8" ht="31.5" x14ac:dyDescent="0.25">
      <c r="A376" s="69" t="s">
        <v>187</v>
      </c>
      <c r="B376" s="77" t="s">
        <v>809</v>
      </c>
      <c r="C376" s="71" t="s">
        <v>958</v>
      </c>
      <c r="D376" s="327"/>
      <c r="E376" s="356"/>
      <c r="F376" s="357"/>
      <c r="G376" s="340"/>
      <c r="H376" s="113"/>
    </row>
    <row r="377" spans="1:8" ht="18.75" x14ac:dyDescent="0.25">
      <c r="A377" s="69" t="s">
        <v>188</v>
      </c>
      <c r="B377" s="79" t="s">
        <v>810</v>
      </c>
      <c r="C377" s="71" t="s">
        <v>958</v>
      </c>
      <c r="D377" s="327"/>
      <c r="E377" s="356"/>
      <c r="F377" s="357"/>
      <c r="G377" s="340"/>
      <c r="H377" s="113"/>
    </row>
    <row r="378" spans="1:8" ht="31.5" x14ac:dyDescent="0.25">
      <c r="A378" s="69" t="s">
        <v>811</v>
      </c>
      <c r="B378" s="80" t="s">
        <v>291</v>
      </c>
      <c r="C378" s="71" t="s">
        <v>958</v>
      </c>
      <c r="D378" s="327"/>
      <c r="E378" s="356"/>
      <c r="F378" s="357"/>
      <c r="G378" s="340"/>
      <c r="H378" s="113"/>
    </row>
    <row r="379" spans="1:8" ht="31.5" x14ac:dyDescent="0.25">
      <c r="A379" s="69" t="s">
        <v>812</v>
      </c>
      <c r="B379" s="80" t="s">
        <v>292</v>
      </c>
      <c r="C379" s="71" t="s">
        <v>958</v>
      </c>
      <c r="D379" s="327"/>
      <c r="E379" s="356"/>
      <c r="F379" s="357"/>
      <c r="G379" s="340"/>
      <c r="H379" s="113"/>
    </row>
    <row r="380" spans="1:8" ht="31.5" x14ac:dyDescent="0.25">
      <c r="A380" s="69" t="s">
        <v>813</v>
      </c>
      <c r="B380" s="80" t="s">
        <v>293</v>
      </c>
      <c r="C380" s="71" t="s">
        <v>958</v>
      </c>
      <c r="D380" s="327"/>
      <c r="E380" s="356"/>
      <c r="F380" s="357"/>
      <c r="G380" s="340"/>
      <c r="H380" s="113"/>
    </row>
    <row r="381" spans="1:8" ht="18.75" x14ac:dyDescent="0.25">
      <c r="A381" s="69" t="s">
        <v>190</v>
      </c>
      <c r="B381" s="79" t="s">
        <v>814</v>
      </c>
      <c r="C381" s="71" t="s">
        <v>958</v>
      </c>
      <c r="D381" s="327"/>
      <c r="E381" s="356"/>
      <c r="F381" s="357"/>
      <c r="G381" s="340"/>
      <c r="H381" s="113"/>
    </row>
    <row r="382" spans="1:8" ht="18.75" x14ac:dyDescent="0.25">
      <c r="A382" s="69" t="s">
        <v>192</v>
      </c>
      <c r="B382" s="79" t="s">
        <v>815</v>
      </c>
      <c r="C382" s="71" t="s">
        <v>958</v>
      </c>
      <c r="D382" s="327"/>
      <c r="E382" s="356"/>
      <c r="F382" s="357"/>
      <c r="G382" s="340"/>
      <c r="H382" s="113"/>
    </row>
    <row r="383" spans="1:8" ht="18.75" x14ac:dyDescent="0.25">
      <c r="A383" s="69" t="s">
        <v>194</v>
      </c>
      <c r="B383" s="79" t="s">
        <v>816</v>
      </c>
      <c r="C383" s="71" t="s">
        <v>958</v>
      </c>
      <c r="D383" s="327"/>
      <c r="E383" s="356"/>
      <c r="F383" s="357"/>
      <c r="G383" s="340"/>
      <c r="H383" s="113"/>
    </row>
    <row r="384" spans="1:8" ht="18.75" x14ac:dyDescent="0.25">
      <c r="A384" s="69" t="s">
        <v>195</v>
      </c>
      <c r="B384" s="79" t="s">
        <v>817</v>
      </c>
      <c r="C384" s="71" t="s">
        <v>958</v>
      </c>
      <c r="D384" s="327"/>
      <c r="E384" s="356"/>
      <c r="F384" s="357"/>
      <c r="G384" s="340"/>
      <c r="H384" s="113"/>
    </row>
    <row r="385" spans="1:8" ht="31.5" x14ac:dyDescent="0.25">
      <c r="A385" s="69" t="s">
        <v>818</v>
      </c>
      <c r="B385" s="80" t="s">
        <v>819</v>
      </c>
      <c r="C385" s="71" t="s">
        <v>958</v>
      </c>
      <c r="D385" s="327"/>
      <c r="E385" s="356"/>
      <c r="F385" s="357"/>
      <c r="G385" s="340"/>
      <c r="H385" s="113"/>
    </row>
    <row r="386" spans="1:8" ht="18.75" x14ac:dyDescent="0.25">
      <c r="A386" s="69" t="s">
        <v>820</v>
      </c>
      <c r="B386" s="80" t="s">
        <v>821</v>
      </c>
      <c r="C386" s="71" t="s">
        <v>958</v>
      </c>
      <c r="D386" s="327"/>
      <c r="E386" s="356"/>
      <c r="F386" s="357"/>
      <c r="G386" s="340"/>
      <c r="H386" s="113"/>
    </row>
    <row r="387" spans="1:8" ht="18.75" x14ac:dyDescent="0.25">
      <c r="A387" s="69" t="s">
        <v>822</v>
      </c>
      <c r="B387" s="80" t="s">
        <v>202</v>
      </c>
      <c r="C387" s="71" t="s">
        <v>958</v>
      </c>
      <c r="D387" s="327"/>
      <c r="E387" s="356"/>
      <c r="F387" s="357"/>
      <c r="G387" s="340"/>
      <c r="H387" s="113"/>
    </row>
    <row r="388" spans="1:8" ht="18.75" x14ac:dyDescent="0.25">
      <c r="A388" s="69" t="s">
        <v>823</v>
      </c>
      <c r="B388" s="80" t="s">
        <v>821</v>
      </c>
      <c r="C388" s="71" t="s">
        <v>958</v>
      </c>
      <c r="D388" s="327"/>
      <c r="E388" s="356"/>
      <c r="F388" s="357"/>
      <c r="G388" s="340"/>
      <c r="H388" s="113"/>
    </row>
    <row r="389" spans="1:8" x14ac:dyDescent="0.25">
      <c r="A389" s="341" t="s">
        <v>196</v>
      </c>
      <c r="B389" s="342" t="s">
        <v>824</v>
      </c>
      <c r="C389" s="71" t="s">
        <v>958</v>
      </c>
      <c r="D389" s="343">
        <v>9884</v>
      </c>
      <c r="E389" s="343">
        <v>9884</v>
      </c>
      <c r="F389" s="327">
        <f t="shared" ref="F389" si="42">E389-D389</f>
        <v>0</v>
      </c>
      <c r="G389" s="339">
        <f t="shared" ref="G389" si="43">F389/D389*100</f>
        <v>0</v>
      </c>
      <c r="H389" s="358"/>
    </row>
    <row r="390" spans="1:8" ht="18.75" x14ac:dyDescent="0.25">
      <c r="A390" s="69" t="s">
        <v>197</v>
      </c>
      <c r="B390" s="79" t="s">
        <v>643</v>
      </c>
      <c r="C390" s="71" t="s">
        <v>958</v>
      </c>
      <c r="D390" s="327"/>
      <c r="E390" s="356"/>
      <c r="F390" s="357"/>
      <c r="G390" s="340"/>
      <c r="H390" s="113"/>
    </row>
    <row r="391" spans="1:8" ht="31.5" x14ac:dyDescent="0.25">
      <c r="A391" s="69" t="s">
        <v>825</v>
      </c>
      <c r="B391" s="79" t="s">
        <v>826</v>
      </c>
      <c r="C391" s="71" t="s">
        <v>958</v>
      </c>
      <c r="D391" s="327"/>
      <c r="E391" s="356"/>
      <c r="F391" s="357"/>
      <c r="G391" s="340"/>
      <c r="H391" s="113"/>
    </row>
    <row r="392" spans="1:8" ht="18.75" x14ac:dyDescent="0.25">
      <c r="A392" s="69" t="s">
        <v>827</v>
      </c>
      <c r="B392" s="80" t="s">
        <v>198</v>
      </c>
      <c r="C392" s="71" t="s">
        <v>958</v>
      </c>
      <c r="D392" s="327"/>
      <c r="E392" s="356"/>
      <c r="F392" s="357"/>
      <c r="G392" s="340"/>
      <c r="H392" s="113"/>
    </row>
    <row r="393" spans="1:8" ht="18.75" x14ac:dyDescent="0.25">
      <c r="A393" s="69" t="s">
        <v>828</v>
      </c>
      <c r="B393" s="115" t="s">
        <v>199</v>
      </c>
      <c r="C393" s="71" t="s">
        <v>958</v>
      </c>
      <c r="D393" s="327"/>
      <c r="E393" s="356"/>
      <c r="F393" s="357"/>
      <c r="G393" s="340"/>
      <c r="H393" s="113"/>
    </row>
    <row r="394" spans="1:8" ht="31.5" x14ac:dyDescent="0.25">
      <c r="A394" s="69" t="s">
        <v>200</v>
      </c>
      <c r="B394" s="77" t="s">
        <v>829</v>
      </c>
      <c r="C394" s="71" t="s">
        <v>958</v>
      </c>
      <c r="D394" s="327"/>
      <c r="E394" s="359"/>
      <c r="F394" s="360"/>
      <c r="G394" s="340"/>
      <c r="H394" s="113"/>
    </row>
    <row r="395" spans="1:8" ht="31.5" x14ac:dyDescent="0.25">
      <c r="A395" s="69" t="s">
        <v>830</v>
      </c>
      <c r="B395" s="79" t="s">
        <v>291</v>
      </c>
      <c r="C395" s="71" t="s">
        <v>958</v>
      </c>
      <c r="D395" s="327"/>
      <c r="E395" s="359"/>
      <c r="F395" s="360"/>
      <c r="G395" s="340"/>
      <c r="H395" s="113"/>
    </row>
    <row r="396" spans="1:8" ht="31.5" x14ac:dyDescent="0.25">
      <c r="A396" s="69" t="s">
        <v>831</v>
      </c>
      <c r="B396" s="79" t="s">
        <v>292</v>
      </c>
      <c r="C396" s="71" t="s">
        <v>958</v>
      </c>
      <c r="D396" s="327"/>
      <c r="E396" s="359"/>
      <c r="F396" s="360"/>
      <c r="G396" s="340"/>
      <c r="H396" s="113"/>
    </row>
    <row r="397" spans="1:8" ht="31.5" x14ac:dyDescent="0.25">
      <c r="A397" s="69" t="s">
        <v>832</v>
      </c>
      <c r="B397" s="79" t="s">
        <v>293</v>
      </c>
      <c r="C397" s="71" t="s">
        <v>958</v>
      </c>
      <c r="D397" s="327"/>
      <c r="E397" s="359"/>
      <c r="F397" s="360"/>
      <c r="G397" s="340"/>
      <c r="H397" s="113"/>
    </row>
    <row r="398" spans="1:8" ht="18.75" x14ac:dyDescent="0.25">
      <c r="A398" s="69" t="s">
        <v>201</v>
      </c>
      <c r="B398" s="77" t="s">
        <v>833</v>
      </c>
      <c r="C398" s="71" t="s">
        <v>958</v>
      </c>
      <c r="D398" s="327"/>
      <c r="E398" s="359"/>
      <c r="F398" s="360"/>
      <c r="G398" s="340"/>
      <c r="H398" s="113"/>
    </row>
    <row r="399" spans="1:8" x14ac:dyDescent="0.25">
      <c r="A399" s="69" t="s">
        <v>203</v>
      </c>
      <c r="B399" s="78" t="s">
        <v>834</v>
      </c>
      <c r="C399" s="71" t="s">
        <v>958</v>
      </c>
      <c r="D399" s="299">
        <f>D408</f>
        <v>3000</v>
      </c>
      <c r="E399" s="299">
        <f>E408</f>
        <v>3000</v>
      </c>
      <c r="F399" s="327">
        <f t="shared" ref="F399" si="44">E399-D399</f>
        <v>0</v>
      </c>
      <c r="G399" s="339">
        <f t="shared" ref="G399" si="45">F399/D399*100</f>
        <v>0</v>
      </c>
      <c r="H399" s="297"/>
    </row>
    <row r="400" spans="1:8" ht="18.75" x14ac:dyDescent="0.25">
      <c r="A400" s="69" t="s">
        <v>204</v>
      </c>
      <c r="B400" s="77" t="s">
        <v>835</v>
      </c>
      <c r="C400" s="71" t="s">
        <v>958</v>
      </c>
      <c r="D400" s="327"/>
      <c r="E400" s="356"/>
      <c r="F400" s="357"/>
      <c r="G400" s="340"/>
      <c r="H400" s="113"/>
    </row>
    <row r="401" spans="1:8" ht="18.75" x14ac:dyDescent="0.25">
      <c r="A401" s="69" t="s">
        <v>205</v>
      </c>
      <c r="B401" s="79" t="s">
        <v>189</v>
      </c>
      <c r="C401" s="71" t="s">
        <v>958</v>
      </c>
      <c r="D401" s="327"/>
      <c r="E401" s="356"/>
      <c r="F401" s="357"/>
      <c r="G401" s="340"/>
      <c r="H401" s="113"/>
    </row>
    <row r="402" spans="1:8" ht="31.5" x14ac:dyDescent="0.25">
      <c r="A402" s="69" t="s">
        <v>836</v>
      </c>
      <c r="B402" s="79" t="s">
        <v>291</v>
      </c>
      <c r="C402" s="71" t="s">
        <v>958</v>
      </c>
      <c r="D402" s="327"/>
      <c r="E402" s="356"/>
      <c r="F402" s="357"/>
      <c r="G402" s="340"/>
      <c r="H402" s="113"/>
    </row>
    <row r="403" spans="1:8" ht="31.5" x14ac:dyDescent="0.25">
      <c r="A403" s="69" t="s">
        <v>837</v>
      </c>
      <c r="B403" s="79" t="s">
        <v>292</v>
      </c>
      <c r="C403" s="71" t="s">
        <v>958</v>
      </c>
      <c r="D403" s="327"/>
      <c r="E403" s="356"/>
      <c r="F403" s="357"/>
      <c r="G403" s="340"/>
      <c r="H403" s="113"/>
    </row>
    <row r="404" spans="1:8" ht="31.5" x14ac:dyDescent="0.25">
      <c r="A404" s="69" t="s">
        <v>838</v>
      </c>
      <c r="B404" s="79" t="s">
        <v>293</v>
      </c>
      <c r="C404" s="71" t="s">
        <v>958</v>
      </c>
      <c r="D404" s="327"/>
      <c r="E404" s="356"/>
      <c r="F404" s="357"/>
      <c r="G404" s="340"/>
      <c r="H404" s="113"/>
    </row>
    <row r="405" spans="1:8" ht="18.75" x14ac:dyDescent="0.25">
      <c r="A405" s="69" t="s">
        <v>206</v>
      </c>
      <c r="B405" s="79" t="s">
        <v>631</v>
      </c>
      <c r="C405" s="71" t="s">
        <v>958</v>
      </c>
      <c r="D405" s="327"/>
      <c r="E405" s="356"/>
      <c r="F405" s="357"/>
      <c r="G405" s="340"/>
      <c r="H405" s="113"/>
    </row>
    <row r="406" spans="1:8" ht="18.75" x14ac:dyDescent="0.25">
      <c r="A406" s="69" t="s">
        <v>207</v>
      </c>
      <c r="B406" s="79" t="s">
        <v>191</v>
      </c>
      <c r="C406" s="71" t="s">
        <v>958</v>
      </c>
      <c r="D406" s="327"/>
      <c r="E406" s="356"/>
      <c r="F406" s="357"/>
      <c r="G406" s="340"/>
      <c r="H406" s="113"/>
    </row>
    <row r="407" spans="1:8" ht="18.75" x14ac:dyDescent="0.25">
      <c r="A407" s="69" t="s">
        <v>208</v>
      </c>
      <c r="B407" s="79" t="s">
        <v>636</v>
      </c>
      <c r="C407" s="71" t="s">
        <v>958</v>
      </c>
      <c r="D407" s="327"/>
      <c r="E407" s="356"/>
      <c r="F407" s="357"/>
      <c r="G407" s="340"/>
      <c r="H407" s="113"/>
    </row>
    <row r="408" spans="1:8" x14ac:dyDescent="0.25">
      <c r="A408" s="69" t="s">
        <v>209</v>
      </c>
      <c r="B408" s="79" t="s">
        <v>193</v>
      </c>
      <c r="C408" s="71" t="s">
        <v>958</v>
      </c>
      <c r="D408" s="343">
        <v>3000</v>
      </c>
      <c r="E408" s="343">
        <v>3000</v>
      </c>
      <c r="F408" s="327">
        <f t="shared" ref="F408" si="46">E408-D408</f>
        <v>0</v>
      </c>
      <c r="G408" s="339">
        <f t="shared" ref="G408" si="47">F408/D408*100</f>
        <v>0</v>
      </c>
      <c r="H408" s="113"/>
    </row>
    <row r="409" spans="1:8" ht="18.75" x14ac:dyDescent="0.25">
      <c r="A409" s="69" t="s">
        <v>210</v>
      </c>
      <c r="B409" s="79" t="s">
        <v>643</v>
      </c>
      <c r="C409" s="71" t="s">
        <v>958</v>
      </c>
      <c r="D409" s="353"/>
      <c r="E409" s="357"/>
      <c r="F409" s="357"/>
      <c r="G409" s="340"/>
      <c r="H409" s="113"/>
    </row>
    <row r="410" spans="1:8" ht="31.5" x14ac:dyDescent="0.25">
      <c r="A410" s="69" t="s">
        <v>211</v>
      </c>
      <c r="B410" s="79" t="s">
        <v>646</v>
      </c>
      <c r="C410" s="71" t="s">
        <v>958</v>
      </c>
      <c r="D410" s="353"/>
      <c r="E410" s="357"/>
      <c r="F410" s="357"/>
      <c r="G410" s="340"/>
      <c r="H410" s="113"/>
    </row>
    <row r="411" spans="1:8" ht="18.75" x14ac:dyDescent="0.25">
      <c r="A411" s="69" t="s">
        <v>212</v>
      </c>
      <c r="B411" s="80" t="s">
        <v>198</v>
      </c>
      <c r="C411" s="71" t="s">
        <v>958</v>
      </c>
      <c r="D411" s="353"/>
      <c r="E411" s="357"/>
      <c r="F411" s="357"/>
      <c r="G411" s="340"/>
      <c r="H411" s="113"/>
    </row>
    <row r="412" spans="1:8" ht="18.75" x14ac:dyDescent="0.25">
      <c r="A412" s="69" t="s">
        <v>213</v>
      </c>
      <c r="B412" s="115" t="s">
        <v>199</v>
      </c>
      <c r="C412" s="71" t="s">
        <v>958</v>
      </c>
      <c r="D412" s="353"/>
      <c r="E412" s="357"/>
      <c r="F412" s="357"/>
      <c r="G412" s="340"/>
      <c r="H412" s="113"/>
    </row>
    <row r="413" spans="1:8" ht="18.75" x14ac:dyDescent="0.25">
      <c r="A413" s="69" t="s">
        <v>214</v>
      </c>
      <c r="B413" s="77" t="s">
        <v>839</v>
      </c>
      <c r="C413" s="71" t="s">
        <v>958</v>
      </c>
      <c r="D413" s="353"/>
      <c r="E413" s="360"/>
      <c r="F413" s="360"/>
      <c r="G413" s="340"/>
      <c r="H413" s="113"/>
    </row>
    <row r="414" spans="1:8" ht="18.75" x14ac:dyDescent="0.25">
      <c r="A414" s="69" t="s">
        <v>215</v>
      </c>
      <c r="B414" s="77" t="s">
        <v>216</v>
      </c>
      <c r="C414" s="71" t="s">
        <v>958</v>
      </c>
      <c r="D414" s="353"/>
      <c r="E414" s="360"/>
      <c r="F414" s="360"/>
      <c r="G414" s="340"/>
      <c r="H414" s="113"/>
    </row>
    <row r="415" spans="1:8" ht="18.75" x14ac:dyDescent="0.25">
      <c r="A415" s="69" t="s">
        <v>217</v>
      </c>
      <c r="B415" s="79" t="s">
        <v>189</v>
      </c>
      <c r="C415" s="71" t="s">
        <v>958</v>
      </c>
      <c r="D415" s="353"/>
      <c r="E415" s="360"/>
      <c r="F415" s="360"/>
      <c r="G415" s="112"/>
      <c r="H415" s="113"/>
    </row>
    <row r="416" spans="1:8" ht="31.5" x14ac:dyDescent="0.25">
      <c r="A416" s="69" t="s">
        <v>840</v>
      </c>
      <c r="B416" s="79" t="s">
        <v>291</v>
      </c>
      <c r="C416" s="71" t="s">
        <v>958</v>
      </c>
      <c r="D416" s="353"/>
      <c r="E416" s="360"/>
      <c r="F416" s="360"/>
      <c r="G416" s="112"/>
      <c r="H416" s="113"/>
    </row>
    <row r="417" spans="1:10" ht="31.5" x14ac:dyDescent="0.25">
      <c r="A417" s="69" t="s">
        <v>841</v>
      </c>
      <c r="B417" s="79" t="s">
        <v>292</v>
      </c>
      <c r="C417" s="71" t="s">
        <v>958</v>
      </c>
      <c r="D417" s="353"/>
      <c r="E417" s="360"/>
      <c r="F417" s="360"/>
      <c r="G417" s="112"/>
      <c r="H417" s="113"/>
    </row>
    <row r="418" spans="1:10" ht="31.5" x14ac:dyDescent="0.25">
      <c r="A418" s="69" t="s">
        <v>842</v>
      </c>
      <c r="B418" s="79" t="s">
        <v>293</v>
      </c>
      <c r="C418" s="71" t="s">
        <v>958</v>
      </c>
      <c r="D418" s="353"/>
      <c r="E418" s="360"/>
      <c r="F418" s="360"/>
      <c r="G418" s="112"/>
      <c r="H418" s="113"/>
    </row>
    <row r="419" spans="1:10" ht="18.75" x14ac:dyDescent="0.25">
      <c r="A419" s="69" t="s">
        <v>218</v>
      </c>
      <c r="B419" s="79" t="s">
        <v>631</v>
      </c>
      <c r="C419" s="71" t="s">
        <v>958</v>
      </c>
      <c r="D419" s="353"/>
      <c r="E419" s="360"/>
      <c r="F419" s="360"/>
      <c r="G419" s="112"/>
      <c r="H419" s="113"/>
    </row>
    <row r="420" spans="1:10" ht="18.75" x14ac:dyDescent="0.25">
      <c r="A420" s="69" t="s">
        <v>219</v>
      </c>
      <c r="B420" s="79" t="s">
        <v>191</v>
      </c>
      <c r="C420" s="71" t="s">
        <v>958</v>
      </c>
      <c r="D420" s="353"/>
      <c r="E420" s="360"/>
      <c r="F420" s="360"/>
      <c r="G420" s="112"/>
      <c r="H420" s="113"/>
    </row>
    <row r="421" spans="1:10" ht="18.75" x14ac:dyDescent="0.25">
      <c r="A421" s="69" t="s">
        <v>220</v>
      </c>
      <c r="B421" s="79" t="s">
        <v>636</v>
      </c>
      <c r="C421" s="71" t="s">
        <v>958</v>
      </c>
      <c r="D421" s="353"/>
      <c r="E421" s="360"/>
      <c r="F421" s="360"/>
      <c r="G421" s="112"/>
      <c r="H421" s="113"/>
    </row>
    <row r="422" spans="1:10" ht="18.75" x14ac:dyDescent="0.25">
      <c r="A422" s="69" t="s">
        <v>221</v>
      </c>
      <c r="B422" s="79" t="s">
        <v>193</v>
      </c>
      <c r="C422" s="71" t="s">
        <v>958</v>
      </c>
      <c r="D422" s="353"/>
      <c r="E422" s="360"/>
      <c r="F422" s="360"/>
      <c r="G422" s="112"/>
      <c r="H422" s="113"/>
    </row>
    <row r="423" spans="1:10" ht="18.75" x14ac:dyDescent="0.25">
      <c r="A423" s="69" t="s">
        <v>222</v>
      </c>
      <c r="B423" s="79" t="s">
        <v>643</v>
      </c>
      <c r="C423" s="71" t="s">
        <v>958</v>
      </c>
      <c r="D423" s="353"/>
      <c r="E423" s="360"/>
      <c r="F423" s="360"/>
      <c r="G423" s="112"/>
      <c r="H423" s="113"/>
    </row>
    <row r="424" spans="1:10" ht="31.5" x14ac:dyDescent="0.25">
      <c r="A424" s="69" t="s">
        <v>223</v>
      </c>
      <c r="B424" s="79" t="s">
        <v>646</v>
      </c>
      <c r="C424" s="71" t="s">
        <v>958</v>
      </c>
      <c r="D424" s="353"/>
      <c r="E424" s="360"/>
      <c r="F424" s="360"/>
      <c r="G424" s="112"/>
      <c r="H424" s="113"/>
    </row>
    <row r="425" spans="1:10" ht="18.75" x14ac:dyDescent="0.25">
      <c r="A425" s="69" t="s">
        <v>224</v>
      </c>
      <c r="B425" s="115" t="s">
        <v>198</v>
      </c>
      <c r="C425" s="71" t="s">
        <v>958</v>
      </c>
      <c r="D425" s="353"/>
      <c r="E425" s="360"/>
      <c r="F425" s="360"/>
      <c r="G425" s="112"/>
      <c r="H425" s="113"/>
    </row>
    <row r="426" spans="1:10" ht="18.75" x14ac:dyDescent="0.25">
      <c r="A426" s="69" t="s">
        <v>225</v>
      </c>
      <c r="B426" s="115" t="s">
        <v>199</v>
      </c>
      <c r="C426" s="71" t="s">
        <v>958</v>
      </c>
      <c r="D426" s="353"/>
      <c r="E426" s="360"/>
      <c r="F426" s="360"/>
      <c r="G426" s="112"/>
      <c r="H426" s="113"/>
    </row>
    <row r="427" spans="1:10" ht="18.75" x14ac:dyDescent="0.25">
      <c r="A427" s="69" t="s">
        <v>226</v>
      </c>
      <c r="B427" s="78" t="s">
        <v>843</v>
      </c>
      <c r="C427" s="71" t="s">
        <v>958</v>
      </c>
      <c r="D427" s="353"/>
      <c r="E427" s="360"/>
      <c r="F427" s="360"/>
      <c r="G427" s="116"/>
      <c r="H427" s="113"/>
    </row>
    <row r="428" spans="1:10" ht="18.75" x14ac:dyDescent="0.25">
      <c r="A428" s="69" t="s">
        <v>227</v>
      </c>
      <c r="B428" s="78" t="s">
        <v>844</v>
      </c>
      <c r="C428" s="71" t="s">
        <v>958</v>
      </c>
      <c r="D428" s="72"/>
      <c r="E428" s="111"/>
      <c r="F428" s="111"/>
      <c r="G428" s="112"/>
      <c r="H428" s="113"/>
    </row>
    <row r="429" spans="1:10" ht="18.75" x14ac:dyDescent="0.3">
      <c r="A429" s="69" t="s">
        <v>228</v>
      </c>
      <c r="B429" s="77" t="s">
        <v>845</v>
      </c>
      <c r="C429" s="71" t="s">
        <v>958</v>
      </c>
      <c r="D429" s="72"/>
      <c r="E429" s="111"/>
      <c r="F429" s="111"/>
      <c r="G429" s="112"/>
      <c r="H429" s="113"/>
      <c r="I429" s="117"/>
      <c r="J429" s="118"/>
    </row>
    <row r="430" spans="1:10" ht="18.75" x14ac:dyDescent="0.25">
      <c r="A430" s="69" t="s">
        <v>229</v>
      </c>
      <c r="B430" s="77" t="s">
        <v>230</v>
      </c>
      <c r="C430" s="71" t="s">
        <v>958</v>
      </c>
      <c r="D430" s="72"/>
      <c r="E430" s="111"/>
      <c r="F430" s="111"/>
      <c r="G430" s="112"/>
      <c r="H430" s="113"/>
      <c r="I430" s="119"/>
    </row>
    <row r="431" spans="1:10" ht="18.75" x14ac:dyDescent="0.25">
      <c r="A431" s="69" t="s">
        <v>231</v>
      </c>
      <c r="B431" s="110" t="s">
        <v>232</v>
      </c>
      <c r="C431" s="71" t="s">
        <v>958</v>
      </c>
      <c r="D431" s="72"/>
      <c r="E431" s="111"/>
      <c r="F431" s="111"/>
      <c r="G431" s="112"/>
      <c r="H431" s="113"/>
    </row>
    <row r="432" spans="1:10" ht="18.75" x14ac:dyDescent="0.25">
      <c r="A432" s="69" t="s">
        <v>233</v>
      </c>
      <c r="B432" s="78" t="s">
        <v>234</v>
      </c>
      <c r="C432" s="71" t="s">
        <v>958</v>
      </c>
      <c r="D432" s="72"/>
      <c r="E432" s="111"/>
      <c r="F432" s="111"/>
      <c r="G432" s="112"/>
      <c r="H432" s="113"/>
    </row>
    <row r="433" spans="1:8" ht="18.75" x14ac:dyDescent="0.25">
      <c r="A433" s="69" t="s">
        <v>235</v>
      </c>
      <c r="B433" s="78" t="s">
        <v>236</v>
      </c>
      <c r="C433" s="71" t="s">
        <v>958</v>
      </c>
      <c r="D433" s="72"/>
      <c r="E433" s="111"/>
      <c r="F433" s="111"/>
      <c r="G433" s="112"/>
      <c r="H433" s="113"/>
    </row>
    <row r="434" spans="1:8" ht="18.75" x14ac:dyDescent="0.25">
      <c r="A434" s="69" t="s">
        <v>237</v>
      </c>
      <c r="B434" s="78" t="s">
        <v>846</v>
      </c>
      <c r="C434" s="71" t="s">
        <v>958</v>
      </c>
      <c r="D434" s="72"/>
      <c r="E434" s="111"/>
      <c r="F434" s="111"/>
      <c r="G434" s="112"/>
      <c r="H434" s="113"/>
    </row>
    <row r="435" spans="1:8" ht="18.75" x14ac:dyDescent="0.25">
      <c r="A435" s="69" t="s">
        <v>238</v>
      </c>
      <c r="B435" s="78" t="s">
        <v>239</v>
      </c>
      <c r="C435" s="71" t="s">
        <v>958</v>
      </c>
      <c r="D435" s="72"/>
      <c r="E435" s="111"/>
      <c r="F435" s="111"/>
      <c r="G435" s="112"/>
      <c r="H435" s="113"/>
    </row>
    <row r="436" spans="1:8" ht="18.75" x14ac:dyDescent="0.25">
      <c r="A436" s="69" t="s">
        <v>240</v>
      </c>
      <c r="B436" s="78" t="s">
        <v>241</v>
      </c>
      <c r="C436" s="71" t="s">
        <v>958</v>
      </c>
      <c r="D436" s="72"/>
      <c r="E436" s="111"/>
      <c r="F436" s="111"/>
      <c r="G436" s="112"/>
      <c r="H436" s="113"/>
    </row>
    <row r="437" spans="1:8" ht="18.75" x14ac:dyDescent="0.25">
      <c r="A437" s="69" t="s">
        <v>242</v>
      </c>
      <c r="B437" s="77" t="s">
        <v>243</v>
      </c>
      <c r="C437" s="71" t="s">
        <v>958</v>
      </c>
      <c r="D437" s="72"/>
      <c r="E437" s="111"/>
      <c r="F437" s="111"/>
      <c r="G437" s="112"/>
      <c r="H437" s="113"/>
    </row>
    <row r="438" spans="1:8" ht="31.5" x14ac:dyDescent="0.25">
      <c r="A438" s="69" t="s">
        <v>244</v>
      </c>
      <c r="B438" s="79" t="s">
        <v>245</v>
      </c>
      <c r="C438" s="71" t="s">
        <v>958</v>
      </c>
      <c r="D438" s="72"/>
      <c r="E438" s="120"/>
      <c r="F438" s="120"/>
      <c r="G438" s="112"/>
      <c r="H438" s="113"/>
    </row>
    <row r="439" spans="1:8" ht="18.75" x14ac:dyDescent="0.25">
      <c r="A439" s="69" t="s">
        <v>246</v>
      </c>
      <c r="B439" s="77" t="s">
        <v>247</v>
      </c>
      <c r="C439" s="71" t="s">
        <v>958</v>
      </c>
      <c r="D439" s="72"/>
      <c r="E439" s="120"/>
      <c r="F439" s="120"/>
      <c r="G439" s="112"/>
      <c r="H439" s="113"/>
    </row>
    <row r="440" spans="1:8" ht="31.5" x14ac:dyDescent="0.25">
      <c r="A440" s="69" t="s">
        <v>248</v>
      </c>
      <c r="B440" s="79" t="s">
        <v>249</v>
      </c>
      <c r="C440" s="71" t="s">
        <v>958</v>
      </c>
      <c r="D440" s="72"/>
      <c r="E440" s="120"/>
      <c r="F440" s="120"/>
      <c r="G440" s="112"/>
      <c r="H440" s="113"/>
    </row>
    <row r="441" spans="1:8" ht="18.75" x14ac:dyDescent="0.25">
      <c r="A441" s="69" t="s">
        <v>250</v>
      </c>
      <c r="B441" s="78" t="s">
        <v>251</v>
      </c>
      <c r="C441" s="71" t="s">
        <v>958</v>
      </c>
      <c r="D441" s="72"/>
      <c r="E441" s="111"/>
      <c r="F441" s="111"/>
      <c r="G441" s="112"/>
      <c r="H441" s="113"/>
    </row>
    <row r="442" spans="1:8" ht="19.5" thickBot="1" x14ac:dyDescent="0.3">
      <c r="A442" s="81" t="s">
        <v>252</v>
      </c>
      <c r="B442" s="121" t="s">
        <v>253</v>
      </c>
      <c r="C442" s="71" t="s">
        <v>958</v>
      </c>
      <c r="D442" s="84"/>
      <c r="E442" s="122"/>
      <c r="F442" s="122"/>
      <c r="G442" s="123"/>
      <c r="H442" s="124"/>
    </row>
    <row r="443" spans="1:8" x14ac:dyDescent="0.25">
      <c r="A443" s="63" t="s">
        <v>368</v>
      </c>
      <c r="B443" s="64" t="s">
        <v>361</v>
      </c>
      <c r="C443" s="125" t="s">
        <v>459</v>
      </c>
      <c r="D443" s="126"/>
      <c r="E443" s="254"/>
      <c r="F443" s="254"/>
      <c r="G443" s="128"/>
      <c r="H443" s="129"/>
    </row>
    <row r="444" spans="1:8" ht="47.25" x14ac:dyDescent="0.25">
      <c r="A444" s="130" t="s">
        <v>847</v>
      </c>
      <c r="B444" s="78" t="s">
        <v>848</v>
      </c>
      <c r="C444" s="71" t="s">
        <v>958</v>
      </c>
      <c r="D444" s="84"/>
      <c r="E444" s="131"/>
      <c r="F444" s="131"/>
      <c r="G444" s="132"/>
      <c r="H444" s="133"/>
    </row>
    <row r="445" spans="1:8" x14ac:dyDescent="0.25">
      <c r="A445" s="130" t="s">
        <v>371</v>
      </c>
      <c r="B445" s="77" t="s">
        <v>849</v>
      </c>
      <c r="C445" s="71" t="s">
        <v>958</v>
      </c>
      <c r="D445" s="84"/>
      <c r="E445" s="131"/>
      <c r="F445" s="131"/>
      <c r="G445" s="132"/>
      <c r="H445" s="133"/>
    </row>
    <row r="446" spans="1:8" ht="31.5" x14ac:dyDescent="0.25">
      <c r="A446" s="130" t="s">
        <v>372</v>
      </c>
      <c r="B446" s="77" t="s">
        <v>850</v>
      </c>
      <c r="C446" s="71" t="s">
        <v>958</v>
      </c>
      <c r="D446" s="84"/>
      <c r="E446" s="131"/>
      <c r="F446" s="131"/>
      <c r="G446" s="132"/>
      <c r="H446" s="133"/>
    </row>
    <row r="447" spans="1:8" x14ac:dyDescent="0.25">
      <c r="A447" s="130" t="s">
        <v>373</v>
      </c>
      <c r="B447" s="77" t="s">
        <v>851</v>
      </c>
      <c r="C447" s="71" t="s">
        <v>958</v>
      </c>
      <c r="D447" s="84"/>
      <c r="E447" s="131"/>
      <c r="F447" s="131"/>
      <c r="G447" s="132"/>
      <c r="H447" s="133"/>
    </row>
    <row r="448" spans="1:8" ht="31.5" x14ac:dyDescent="0.25">
      <c r="A448" s="130" t="s">
        <v>374</v>
      </c>
      <c r="B448" s="78" t="s">
        <v>852</v>
      </c>
      <c r="C448" s="101" t="s">
        <v>459</v>
      </c>
      <c r="D448" s="134"/>
      <c r="E448" s="131"/>
      <c r="F448" s="131"/>
      <c r="G448" s="132"/>
      <c r="H448" s="133"/>
    </row>
    <row r="449" spans="1:8" x14ac:dyDescent="0.25">
      <c r="A449" s="130" t="s">
        <v>853</v>
      </c>
      <c r="B449" s="77" t="s">
        <v>854</v>
      </c>
      <c r="C449" s="71" t="s">
        <v>958</v>
      </c>
      <c r="D449" s="84"/>
      <c r="E449" s="131"/>
      <c r="F449" s="131"/>
      <c r="G449" s="132"/>
      <c r="H449" s="133"/>
    </row>
    <row r="450" spans="1:8" x14ac:dyDescent="0.25">
      <c r="A450" s="130" t="s">
        <v>855</v>
      </c>
      <c r="B450" s="77" t="s">
        <v>856</v>
      </c>
      <c r="C450" s="71" t="s">
        <v>958</v>
      </c>
      <c r="D450" s="84"/>
      <c r="E450" s="131"/>
      <c r="F450" s="131"/>
      <c r="G450" s="132"/>
      <c r="H450" s="133"/>
    </row>
    <row r="451" spans="1:8" ht="16.5" thickBot="1" x14ac:dyDescent="0.3">
      <c r="A451" s="135" t="s">
        <v>857</v>
      </c>
      <c r="B451" s="136" t="s">
        <v>858</v>
      </c>
      <c r="C451" s="88" t="s">
        <v>958</v>
      </c>
      <c r="D451" s="89"/>
      <c r="E451" s="137"/>
      <c r="F451" s="137"/>
      <c r="G451" s="138"/>
      <c r="H451" s="139"/>
    </row>
    <row r="452" spans="1:8" x14ac:dyDescent="0.25">
      <c r="A452" s="140"/>
      <c r="B452" s="141"/>
      <c r="C452" s="142"/>
      <c r="D452" s="142"/>
      <c r="E452" s="143"/>
      <c r="F452" s="143"/>
      <c r="G452" s="144"/>
      <c r="H452" s="144"/>
    </row>
    <row r="453" spans="1:8" x14ac:dyDescent="0.25">
      <c r="A453" s="140"/>
      <c r="B453" s="141"/>
      <c r="C453" s="142"/>
      <c r="D453" s="142"/>
      <c r="E453" s="143"/>
      <c r="F453" s="143"/>
      <c r="G453" s="144"/>
      <c r="H453" s="144"/>
    </row>
    <row r="454" spans="1:8" x14ac:dyDescent="0.25">
      <c r="A454" s="235" t="s">
        <v>859</v>
      </c>
      <c r="B454" s="141"/>
      <c r="C454" s="142"/>
      <c r="D454" s="142"/>
      <c r="E454" s="143"/>
      <c r="F454" s="143"/>
      <c r="G454" s="144"/>
      <c r="H454" s="144"/>
    </row>
    <row r="455" spans="1:8" x14ac:dyDescent="0.25">
      <c r="A455" s="453" t="s">
        <v>860</v>
      </c>
      <c r="B455" s="453"/>
      <c r="C455" s="453"/>
      <c r="D455" s="453"/>
      <c r="E455" s="453"/>
      <c r="F455" s="453"/>
      <c r="G455" s="453"/>
      <c r="H455" s="453"/>
    </row>
    <row r="456" spans="1:8" x14ac:dyDescent="0.25">
      <c r="A456" s="453" t="s">
        <v>861</v>
      </c>
      <c r="B456" s="453"/>
      <c r="C456" s="453"/>
      <c r="D456" s="453"/>
      <c r="E456" s="453"/>
      <c r="F456" s="453"/>
      <c r="G456" s="453"/>
      <c r="H456" s="453"/>
    </row>
    <row r="457" spans="1:8" ht="18" customHeight="1" x14ac:dyDescent="0.25">
      <c r="A457" s="453" t="s">
        <v>862</v>
      </c>
      <c r="B457" s="453"/>
      <c r="C457" s="453"/>
      <c r="D457" s="453"/>
      <c r="E457" s="453"/>
      <c r="F457" s="453"/>
      <c r="G457" s="453"/>
      <c r="H457" s="453"/>
    </row>
    <row r="458" spans="1:8" ht="30.75" customHeight="1" x14ac:dyDescent="0.25">
      <c r="A458" s="463" t="s">
        <v>863</v>
      </c>
      <c r="B458" s="463"/>
      <c r="C458" s="463"/>
      <c r="D458" s="463"/>
      <c r="E458" s="463"/>
      <c r="F458" s="463"/>
      <c r="G458" s="463"/>
      <c r="H458" s="463"/>
    </row>
    <row r="459" spans="1:8" x14ac:dyDescent="0.25">
      <c r="A459" s="445" t="s">
        <v>864</v>
      </c>
      <c r="B459" s="445"/>
      <c r="C459" s="445"/>
      <c r="D459" s="445"/>
      <c r="E459" s="445"/>
      <c r="F459" s="445"/>
      <c r="G459" s="445"/>
      <c r="H459" s="445"/>
    </row>
    <row r="461" spans="1:8" ht="18.75" x14ac:dyDescent="0.3">
      <c r="B461" s="351" t="s">
        <v>1084</v>
      </c>
      <c r="C461" s="351"/>
      <c r="D461" s="351"/>
      <c r="E461" s="351"/>
      <c r="F461" s="351"/>
      <c r="G461" s="351"/>
      <c r="H461" s="351"/>
    </row>
    <row r="462" spans="1:8" ht="18.75" x14ac:dyDescent="0.3">
      <c r="B462" s="351" t="s">
        <v>1088</v>
      </c>
      <c r="C462" s="351"/>
      <c r="D462" s="351"/>
      <c r="E462" s="351"/>
      <c r="F462" s="351"/>
      <c r="G462" s="351"/>
      <c r="H462" s="351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2:B12"/>
    <mergeCell ref="A15:B15"/>
    <mergeCell ref="A14:H14"/>
    <mergeCell ref="A18:H18"/>
    <mergeCell ref="H19:H20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73"/>
  <sheetViews>
    <sheetView view="pageBreakPreview" topLeftCell="A13" zoomScale="80" zoomScaleSheetLayoutView="80" workbookViewId="0">
      <selection activeCell="L53" sqref="L53"/>
    </sheetView>
  </sheetViews>
  <sheetFormatPr defaultColWidth="9" defaultRowHeight="15.75" x14ac:dyDescent="0.2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8.75" style="6" customWidth="1"/>
    <col min="12" max="12" width="17.125" style="6" customWidth="1"/>
    <col min="13" max="13" width="9.125" style="6" customWidth="1"/>
    <col min="14" max="14" width="5.5" style="6" customWidth="1"/>
    <col min="15" max="15" width="6.5" style="6" customWidth="1"/>
    <col min="16" max="17" width="6.125" style="6" customWidth="1"/>
    <col min="18" max="18" width="9.25" style="6" customWidth="1"/>
    <col min="19" max="19" width="13" style="6" customWidth="1"/>
    <col min="20" max="20" width="6.375" style="6" customWidth="1"/>
    <col min="21" max="21" width="14.125" style="6" customWidth="1"/>
    <col min="22" max="22" width="6.25" style="6" customWidth="1"/>
    <col min="23" max="23" width="18" style="6" customWidth="1"/>
    <col min="24" max="16384" width="9" style="6"/>
  </cols>
  <sheetData>
    <row r="1" spans="1:52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4" t="s">
        <v>59</v>
      </c>
      <c r="Y1" s="2"/>
    </row>
    <row r="2" spans="1:52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2" t="s">
        <v>0</v>
      </c>
      <c r="Y2" s="2"/>
    </row>
    <row r="3" spans="1:52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2" t="s">
        <v>939</v>
      </c>
      <c r="Y3" s="2"/>
    </row>
    <row r="4" spans="1:52" s="9" customFormat="1" ht="18.75" x14ac:dyDescent="0.3">
      <c r="A4" s="365" t="s">
        <v>879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185"/>
      <c r="Y4" s="185"/>
      <c r="Z4" s="185"/>
      <c r="AA4" s="185"/>
    </row>
    <row r="5" spans="1:52" s="9" customFormat="1" ht="18.75" x14ac:dyDescent="0.3">
      <c r="A5" s="383" t="s">
        <v>1089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174"/>
      <c r="Y5" s="174"/>
      <c r="Z5" s="174"/>
      <c r="AA5" s="174"/>
      <c r="AB5" s="174"/>
    </row>
    <row r="6" spans="1:52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</row>
    <row r="7" spans="1:52" s="9" customFormat="1" ht="18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384"/>
      <c r="W7" s="384"/>
      <c r="X7" s="174"/>
      <c r="Y7" s="174"/>
      <c r="Z7" s="174"/>
      <c r="AA7" s="174"/>
    </row>
    <row r="8" spans="1:52" x14ac:dyDescent="0.25">
      <c r="A8" s="372" t="s">
        <v>76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25"/>
      <c r="Y8" s="25"/>
      <c r="Z8" s="25"/>
      <c r="AA8" s="25"/>
    </row>
    <row r="9" spans="1:52" x14ac:dyDescent="0.25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</row>
    <row r="10" spans="1:52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186"/>
      <c r="Y10" s="186"/>
      <c r="Z10" s="186"/>
      <c r="AA10" s="186"/>
    </row>
    <row r="11" spans="1:52" ht="18.75" x14ac:dyDescent="0.3">
      <c r="AA11" s="32"/>
    </row>
    <row r="12" spans="1:52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187"/>
      <c r="Y12" s="187"/>
      <c r="Z12" s="187"/>
      <c r="AA12" s="187"/>
    </row>
    <row r="13" spans="1:52" x14ac:dyDescent="0.25">
      <c r="A13" s="372" t="s">
        <v>80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25"/>
      <c r="Y13" s="25"/>
      <c r="Z13" s="25"/>
      <c r="AA13" s="25"/>
    </row>
    <row r="14" spans="1:52" ht="15.75" customHeight="1" x14ac:dyDescent="0.25">
      <c r="A14" s="407"/>
      <c r="B14" s="407"/>
      <c r="C14" s="407"/>
      <c r="D14" s="407"/>
      <c r="E14" s="407"/>
      <c r="F14" s="407"/>
      <c r="G14" s="407"/>
      <c r="H14" s="407"/>
      <c r="I14" s="407"/>
      <c r="J14" s="407"/>
      <c r="K14" s="407"/>
      <c r="L14" s="407"/>
      <c r="M14" s="407"/>
      <c r="N14" s="407"/>
      <c r="O14" s="407"/>
      <c r="P14" s="407"/>
      <c r="Q14" s="407"/>
      <c r="R14" s="407"/>
      <c r="S14" s="407"/>
      <c r="T14" s="407"/>
      <c r="U14" s="407"/>
      <c r="V14" s="407"/>
      <c r="W14" s="407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9"/>
      <c r="AU14" s="9"/>
      <c r="AV14" s="9"/>
      <c r="AW14" s="9"/>
      <c r="AX14" s="9"/>
    </row>
    <row r="15" spans="1:52" ht="53.25" customHeight="1" x14ac:dyDescent="0.25">
      <c r="A15" s="400" t="s">
        <v>72</v>
      </c>
      <c r="B15" s="403" t="s">
        <v>20</v>
      </c>
      <c r="C15" s="403" t="s">
        <v>5</v>
      </c>
      <c r="D15" s="400" t="s">
        <v>956</v>
      </c>
      <c r="E15" s="399" t="s">
        <v>1098</v>
      </c>
      <c r="F15" s="399"/>
      <c r="G15" s="399"/>
      <c r="H15" s="399"/>
      <c r="I15" s="399"/>
      <c r="J15" s="399"/>
      <c r="K15" s="399"/>
      <c r="L15" s="399"/>
      <c r="M15" s="399"/>
      <c r="N15" s="399"/>
      <c r="O15" s="399"/>
      <c r="P15" s="399"/>
      <c r="Q15" s="399"/>
      <c r="R15" s="399"/>
      <c r="S15" s="373" t="s">
        <v>1099</v>
      </c>
      <c r="T15" s="373"/>
      <c r="U15" s="373"/>
      <c r="V15" s="373"/>
      <c r="W15" s="406" t="s">
        <v>7</v>
      </c>
      <c r="X15" s="189"/>
      <c r="Y15" s="18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25">
      <c r="A16" s="401"/>
      <c r="B16" s="404"/>
      <c r="C16" s="404"/>
      <c r="D16" s="401"/>
      <c r="E16" s="399" t="s">
        <v>9</v>
      </c>
      <c r="F16" s="399"/>
      <c r="G16" s="399"/>
      <c r="H16" s="399"/>
      <c r="I16" s="399"/>
      <c r="J16" s="399"/>
      <c r="K16" s="399"/>
      <c r="L16" s="399" t="s">
        <v>10</v>
      </c>
      <c r="M16" s="399"/>
      <c r="N16" s="399"/>
      <c r="O16" s="399"/>
      <c r="P16" s="399"/>
      <c r="Q16" s="399"/>
      <c r="R16" s="399"/>
      <c r="S16" s="373"/>
      <c r="T16" s="373"/>
      <c r="U16" s="373"/>
      <c r="V16" s="373"/>
      <c r="W16" s="406"/>
      <c r="X16" s="189"/>
      <c r="Y16" s="189"/>
      <c r="Z16" s="190"/>
      <c r="AA16" s="190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25">
      <c r="A17" s="401"/>
      <c r="B17" s="404"/>
      <c r="C17" s="404"/>
      <c r="D17" s="401"/>
      <c r="E17" s="399"/>
      <c r="F17" s="399"/>
      <c r="G17" s="399"/>
      <c r="H17" s="399"/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73"/>
      <c r="T17" s="373"/>
      <c r="U17" s="373"/>
      <c r="V17" s="373"/>
      <c r="W17" s="406"/>
      <c r="X17" s="189"/>
      <c r="Y17" s="189"/>
      <c r="Z17" s="190"/>
      <c r="AA17" s="190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25">
      <c r="A18" s="401"/>
      <c r="B18" s="404"/>
      <c r="C18" s="404"/>
      <c r="D18" s="401"/>
      <c r="E18" s="191" t="s">
        <v>22</v>
      </c>
      <c r="F18" s="399" t="s">
        <v>21</v>
      </c>
      <c r="G18" s="399"/>
      <c r="H18" s="399"/>
      <c r="I18" s="399"/>
      <c r="J18" s="399"/>
      <c r="K18" s="399"/>
      <c r="L18" s="191" t="s">
        <v>22</v>
      </c>
      <c r="M18" s="399" t="s">
        <v>21</v>
      </c>
      <c r="N18" s="399"/>
      <c r="O18" s="399"/>
      <c r="P18" s="399"/>
      <c r="Q18" s="399"/>
      <c r="R18" s="399"/>
      <c r="S18" s="408" t="s">
        <v>22</v>
      </c>
      <c r="T18" s="409"/>
      <c r="U18" s="408" t="s">
        <v>21</v>
      </c>
      <c r="V18" s="409"/>
      <c r="W18" s="406"/>
      <c r="X18" s="189"/>
      <c r="Y18" s="189"/>
      <c r="Z18" s="190"/>
      <c r="AA18" s="190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25">
      <c r="A19" s="402"/>
      <c r="B19" s="405"/>
      <c r="C19" s="405"/>
      <c r="D19" s="402"/>
      <c r="E19" s="211" t="s">
        <v>955</v>
      </c>
      <c r="F19" s="211" t="s">
        <v>955</v>
      </c>
      <c r="G19" s="48" t="s">
        <v>2</v>
      </c>
      <c r="H19" s="48" t="s">
        <v>3</v>
      </c>
      <c r="I19" s="48" t="s">
        <v>55</v>
      </c>
      <c r="J19" s="48" t="s">
        <v>1080</v>
      </c>
      <c r="K19" s="48" t="s">
        <v>1073</v>
      </c>
      <c r="L19" s="211" t="s">
        <v>955</v>
      </c>
      <c r="M19" s="211" t="s">
        <v>955</v>
      </c>
      <c r="N19" s="48" t="s">
        <v>2</v>
      </c>
      <c r="O19" s="48" t="s">
        <v>3</v>
      </c>
      <c r="P19" s="48" t="s">
        <v>55</v>
      </c>
      <c r="Q19" s="48" t="s">
        <v>1080</v>
      </c>
      <c r="R19" s="48" t="s">
        <v>1073</v>
      </c>
      <c r="S19" s="209" t="s">
        <v>957</v>
      </c>
      <c r="T19" s="192" t="s">
        <v>175</v>
      </c>
      <c r="U19" s="209" t="s">
        <v>957</v>
      </c>
      <c r="V19" s="192" t="s">
        <v>175</v>
      </c>
      <c r="W19" s="406"/>
      <c r="X19" s="189"/>
      <c r="Y19" s="189"/>
      <c r="Z19" s="190"/>
      <c r="AA19" s="190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193">
        <v>1</v>
      </c>
      <c r="B20" s="193">
        <v>2</v>
      </c>
      <c r="C20" s="193">
        <v>3</v>
      </c>
      <c r="D20" s="194">
        <v>4</v>
      </c>
      <c r="E20" s="193">
        <v>5</v>
      </c>
      <c r="F20" s="193">
        <f t="shared" ref="F20:W20" si="0">E20+1</f>
        <v>6</v>
      </c>
      <c r="G20" s="193">
        <f t="shared" si="0"/>
        <v>7</v>
      </c>
      <c r="H20" s="193">
        <f t="shared" si="0"/>
        <v>8</v>
      </c>
      <c r="I20" s="193">
        <f t="shared" si="0"/>
        <v>9</v>
      </c>
      <c r="J20" s="193">
        <f t="shared" si="0"/>
        <v>10</v>
      </c>
      <c r="K20" s="193">
        <f t="shared" si="0"/>
        <v>11</v>
      </c>
      <c r="L20" s="193">
        <f t="shared" si="0"/>
        <v>12</v>
      </c>
      <c r="M20" s="193">
        <f t="shared" si="0"/>
        <v>13</v>
      </c>
      <c r="N20" s="193">
        <f t="shared" si="0"/>
        <v>14</v>
      </c>
      <c r="O20" s="193">
        <f t="shared" si="0"/>
        <v>15</v>
      </c>
      <c r="P20" s="193">
        <f t="shared" si="0"/>
        <v>16</v>
      </c>
      <c r="Q20" s="193">
        <f t="shared" si="0"/>
        <v>17</v>
      </c>
      <c r="R20" s="193">
        <f t="shared" si="0"/>
        <v>18</v>
      </c>
      <c r="S20" s="193">
        <f t="shared" si="0"/>
        <v>19</v>
      </c>
      <c r="T20" s="193">
        <f t="shared" si="0"/>
        <v>20</v>
      </c>
      <c r="U20" s="193">
        <f t="shared" si="0"/>
        <v>21</v>
      </c>
      <c r="V20" s="193">
        <f t="shared" si="0"/>
        <v>22</v>
      </c>
      <c r="W20" s="193">
        <f t="shared" si="0"/>
        <v>23</v>
      </c>
      <c r="X20" s="189"/>
      <c r="Y20" s="18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31.5" x14ac:dyDescent="0.25">
      <c r="A21" s="265"/>
      <c r="B21" s="266" t="s">
        <v>179</v>
      </c>
      <c r="C21" s="267" t="s">
        <v>968</v>
      </c>
      <c r="D21" s="267" t="s">
        <v>968</v>
      </c>
      <c r="E21" s="275">
        <f>E27</f>
        <v>0</v>
      </c>
      <c r="F21" s="275">
        <f>F27</f>
        <v>58.189422264983989</v>
      </c>
      <c r="G21" s="275" t="str">
        <f t="shared" ref="G21:K21" si="1">G27</f>
        <v>нд</v>
      </c>
      <c r="H21" s="275" t="str">
        <f t="shared" si="1"/>
        <v>нд</v>
      </c>
      <c r="I21" s="275" t="str">
        <f t="shared" si="1"/>
        <v>нд</v>
      </c>
      <c r="J21" s="275">
        <f t="shared" si="1"/>
        <v>0</v>
      </c>
      <c r="K21" s="267">
        <f t="shared" si="1"/>
        <v>3436</v>
      </c>
      <c r="L21" s="275" t="s">
        <v>968</v>
      </c>
      <c r="M21" s="275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57"/>
      <c r="X21" s="189"/>
      <c r="Y21" s="18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31.5" x14ac:dyDescent="0.25">
      <c r="A22" s="265" t="s">
        <v>969</v>
      </c>
      <c r="B22" s="266" t="s">
        <v>970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75" t="s">
        <v>968</v>
      </c>
      <c r="M22" s="275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57"/>
      <c r="X22" s="189"/>
      <c r="Y22" s="18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47.25" x14ac:dyDescent="0.25">
      <c r="A23" s="265" t="s">
        <v>971</v>
      </c>
      <c r="B23" s="266" t="s">
        <v>972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75" t="s">
        <v>968</v>
      </c>
      <c r="M23" s="275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57"/>
      <c r="X23" s="189"/>
      <c r="Y23" s="18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78.75" x14ac:dyDescent="0.25">
      <c r="A24" s="265" t="s">
        <v>973</v>
      </c>
      <c r="B24" s="266" t="s">
        <v>974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75" t="s">
        <v>968</v>
      </c>
      <c r="M24" s="275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57"/>
      <c r="X24" s="189"/>
      <c r="Y24" s="18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47.25" x14ac:dyDescent="0.25">
      <c r="A25" s="265" t="s">
        <v>975</v>
      </c>
      <c r="B25" s="266" t="s">
        <v>976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75" t="s">
        <v>968</v>
      </c>
      <c r="M25" s="275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57"/>
      <c r="X25" s="189"/>
      <c r="Y25" s="18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47.25" x14ac:dyDescent="0.25">
      <c r="A26" s="265" t="s">
        <v>977</v>
      </c>
      <c r="B26" s="266" t="s">
        <v>978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75" t="s">
        <v>968</v>
      </c>
      <c r="M26" s="275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57"/>
      <c r="X26" s="189"/>
      <c r="Y26" s="18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31.5" x14ac:dyDescent="0.25">
      <c r="A27" s="265" t="s">
        <v>979</v>
      </c>
      <c r="B27" s="268" t="s">
        <v>980</v>
      </c>
      <c r="C27" s="267" t="s">
        <v>968</v>
      </c>
      <c r="D27" s="267" t="s">
        <v>968</v>
      </c>
      <c r="E27" s="275">
        <f>E45</f>
        <v>0</v>
      </c>
      <c r="F27" s="275">
        <f>F45</f>
        <v>58.189422264983989</v>
      </c>
      <c r="G27" s="275" t="str">
        <f t="shared" ref="G27:K27" si="2">G45</f>
        <v>нд</v>
      </c>
      <c r="H27" s="275" t="str">
        <f t="shared" si="2"/>
        <v>нд</v>
      </c>
      <c r="I27" s="275" t="str">
        <f t="shared" si="2"/>
        <v>нд</v>
      </c>
      <c r="J27" s="275">
        <f t="shared" si="2"/>
        <v>0</v>
      </c>
      <c r="K27" s="267">
        <f t="shared" si="2"/>
        <v>3436</v>
      </c>
      <c r="L27" s="275" t="s">
        <v>968</v>
      </c>
      <c r="M27" s="275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57"/>
      <c r="X27" s="189"/>
      <c r="Y27" s="18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x14ac:dyDescent="0.25">
      <c r="A28" s="265" t="s">
        <v>981</v>
      </c>
      <c r="B28" s="266" t="s">
        <v>982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57"/>
      <c r="X28" s="189"/>
      <c r="Y28" s="18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31.5" x14ac:dyDescent="0.25">
      <c r="A29" s="265" t="s">
        <v>185</v>
      </c>
      <c r="B29" s="266" t="s">
        <v>983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57"/>
      <c r="X29" s="189"/>
      <c r="Y29" s="18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47.25" x14ac:dyDescent="0.25">
      <c r="A30" s="265" t="s">
        <v>187</v>
      </c>
      <c r="B30" s="266" t="s">
        <v>984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57"/>
      <c r="X30" s="189"/>
      <c r="Y30" s="18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47.25" x14ac:dyDescent="0.25">
      <c r="A31" s="265" t="s">
        <v>200</v>
      </c>
      <c r="B31" s="266" t="s">
        <v>985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57"/>
      <c r="X31" s="189"/>
      <c r="Y31" s="18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63" x14ac:dyDescent="0.25">
      <c r="A32" s="265" t="s">
        <v>201</v>
      </c>
      <c r="B32" s="266" t="s">
        <v>986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57"/>
      <c r="X32" s="189"/>
      <c r="Y32" s="18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10.25" x14ac:dyDescent="0.25">
      <c r="A33" s="265" t="s">
        <v>987</v>
      </c>
      <c r="B33" s="266" t="s">
        <v>988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57"/>
      <c r="X33" s="189"/>
      <c r="Y33" s="18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47.25" x14ac:dyDescent="0.25">
      <c r="A34" s="265" t="s">
        <v>203</v>
      </c>
      <c r="B34" s="266" t="s">
        <v>989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57"/>
      <c r="X34" s="189"/>
      <c r="Y34" s="18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78.75" x14ac:dyDescent="0.25">
      <c r="A35" s="265" t="s">
        <v>204</v>
      </c>
      <c r="B35" s="266" t="s">
        <v>990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57"/>
      <c r="X35" s="189"/>
      <c r="Y35" s="18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78.75" x14ac:dyDescent="0.25">
      <c r="A36" s="265" t="s">
        <v>206</v>
      </c>
      <c r="B36" s="266" t="s">
        <v>991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57"/>
      <c r="X36" s="189"/>
      <c r="Y36" s="18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63" x14ac:dyDescent="0.25">
      <c r="A37" s="265" t="s">
        <v>214</v>
      </c>
      <c r="B37" s="266" t="s">
        <v>992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57"/>
      <c r="X37" s="189"/>
      <c r="Y37" s="18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47.25" x14ac:dyDescent="0.25">
      <c r="A38" s="265" t="s">
        <v>215</v>
      </c>
      <c r="B38" s="266" t="s">
        <v>993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57"/>
      <c r="X38" s="189"/>
      <c r="Y38" s="18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63" x14ac:dyDescent="0.25">
      <c r="A39" s="265" t="s">
        <v>994</v>
      </c>
      <c r="B39" s="266" t="s">
        <v>995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57"/>
      <c r="X39" s="189"/>
      <c r="Y39" s="18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94.5" x14ac:dyDescent="0.25">
      <c r="A40" s="265" t="s">
        <v>226</v>
      </c>
      <c r="B40" s="266" t="s">
        <v>1000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57"/>
      <c r="X40" s="189"/>
      <c r="Y40" s="18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78.75" x14ac:dyDescent="0.25">
      <c r="A41" s="265" t="s">
        <v>1001</v>
      </c>
      <c r="B41" s="266" t="s">
        <v>1002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57"/>
      <c r="X41" s="189"/>
      <c r="Y41" s="18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78.75" x14ac:dyDescent="0.25">
      <c r="A42" s="265" t="s">
        <v>1003</v>
      </c>
      <c r="B42" s="266" t="s">
        <v>1004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57"/>
      <c r="X42" s="189"/>
      <c r="Y42" s="18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47.25" x14ac:dyDescent="0.25">
      <c r="A43" s="265" t="s">
        <v>227</v>
      </c>
      <c r="B43" s="266" t="s">
        <v>1005</v>
      </c>
      <c r="C43" s="267" t="s">
        <v>968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57"/>
      <c r="X43" s="189"/>
      <c r="Y43" s="18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47.25" x14ac:dyDescent="0.25">
      <c r="A44" s="265" t="s">
        <v>297</v>
      </c>
      <c r="B44" s="266" t="s">
        <v>1006</v>
      </c>
      <c r="C44" s="267" t="s">
        <v>968</v>
      </c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67" t="s">
        <v>968</v>
      </c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57"/>
      <c r="X44" s="189"/>
      <c r="Y44" s="18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31.5" x14ac:dyDescent="0.25">
      <c r="A45" s="265" t="s">
        <v>299</v>
      </c>
      <c r="B45" s="268" t="s">
        <v>1007</v>
      </c>
      <c r="C45" s="267"/>
      <c r="D45" s="267" t="s">
        <v>968</v>
      </c>
      <c r="E45" s="276"/>
      <c r="F45" s="276">
        <v>58.189422264983989</v>
      </c>
      <c r="G45" s="276" t="s">
        <v>968</v>
      </c>
      <c r="H45" s="276" t="s">
        <v>968</v>
      </c>
      <c r="I45" s="276" t="s">
        <v>968</v>
      </c>
      <c r="J45" s="287">
        <f>J68</f>
        <v>0</v>
      </c>
      <c r="K45" s="277">
        <f>K46</f>
        <v>3436</v>
      </c>
      <c r="L45" s="276" t="s">
        <v>968</v>
      </c>
      <c r="M45" s="276" t="s">
        <v>968</v>
      </c>
      <c r="N45" s="276" t="s">
        <v>968</v>
      </c>
      <c r="O45" s="276" t="s">
        <v>968</v>
      </c>
      <c r="P45" s="276" t="s">
        <v>968</v>
      </c>
      <c r="Q45" s="276" t="s">
        <v>968</v>
      </c>
      <c r="R45" s="277" t="s">
        <v>968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57"/>
      <c r="X45" s="189"/>
      <c r="Y45" s="18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78.75" x14ac:dyDescent="0.25">
      <c r="A46" s="265" t="s">
        <v>1008</v>
      </c>
      <c r="B46" s="266" t="s">
        <v>1009</v>
      </c>
      <c r="C46" s="267" t="s">
        <v>1010</v>
      </c>
      <c r="D46" s="267" t="s">
        <v>968</v>
      </c>
      <c r="E46" s="276">
        <v>8.9681621623885324</v>
      </c>
      <c r="F46" s="276">
        <v>40.138774407150521</v>
      </c>
      <c r="G46" s="276" t="s">
        <v>968</v>
      </c>
      <c r="H46" s="276" t="s">
        <v>968</v>
      </c>
      <c r="I46" s="276" t="s">
        <v>968</v>
      </c>
      <c r="J46" s="276" t="s">
        <v>968</v>
      </c>
      <c r="K46" s="277">
        <v>3436</v>
      </c>
      <c r="L46" s="276" t="s">
        <v>968</v>
      </c>
      <c r="M46" s="276" t="s">
        <v>968</v>
      </c>
      <c r="N46" s="276" t="s">
        <v>968</v>
      </c>
      <c r="O46" s="276" t="s">
        <v>968</v>
      </c>
      <c r="P46" s="276" t="s">
        <v>968</v>
      </c>
      <c r="Q46" s="276" t="s">
        <v>968</v>
      </c>
      <c r="R46" s="27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57"/>
      <c r="X46" s="189"/>
      <c r="Y46" s="18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63" x14ac:dyDescent="0.25">
      <c r="A47" s="265" t="s">
        <v>1011</v>
      </c>
      <c r="B47" s="266" t="s">
        <v>1012</v>
      </c>
      <c r="C47" s="267" t="s">
        <v>1013</v>
      </c>
      <c r="D47" s="267" t="s">
        <v>968</v>
      </c>
      <c r="E47" s="276">
        <v>8.9681621623885324</v>
      </c>
      <c r="F47" s="276">
        <v>40.138774407150521</v>
      </c>
      <c r="G47" s="276" t="s">
        <v>968</v>
      </c>
      <c r="H47" s="276" t="s">
        <v>968</v>
      </c>
      <c r="I47" s="276" t="s">
        <v>968</v>
      </c>
      <c r="J47" s="276" t="s">
        <v>968</v>
      </c>
      <c r="K47" s="277">
        <v>3436</v>
      </c>
      <c r="L47" s="276" t="s">
        <v>968</v>
      </c>
      <c r="M47" s="276" t="s">
        <v>968</v>
      </c>
      <c r="N47" s="276" t="s">
        <v>968</v>
      </c>
      <c r="O47" s="276" t="s">
        <v>968</v>
      </c>
      <c r="P47" s="276" t="s">
        <v>968</v>
      </c>
      <c r="Q47" s="276" t="s">
        <v>968</v>
      </c>
      <c r="R47" s="277" t="s">
        <v>968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57"/>
      <c r="X47" s="189"/>
      <c r="Y47" s="18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47.25" x14ac:dyDescent="0.25">
      <c r="A48" s="265" t="s">
        <v>1014</v>
      </c>
      <c r="B48" s="266" t="s">
        <v>1015</v>
      </c>
      <c r="C48" s="267" t="s">
        <v>1016</v>
      </c>
      <c r="D48" s="267" t="s">
        <v>968</v>
      </c>
      <c r="E48" s="276">
        <v>1.3048500959999987E-2</v>
      </c>
      <c r="F48" s="276">
        <v>0.43495003199999999</v>
      </c>
      <c r="G48" s="276" t="s">
        <v>968</v>
      </c>
      <c r="H48" s="276" t="s">
        <v>968</v>
      </c>
      <c r="I48" s="276" t="s">
        <v>968</v>
      </c>
      <c r="J48" s="276" t="s">
        <v>968</v>
      </c>
      <c r="K48" s="277">
        <v>0</v>
      </c>
      <c r="L48" s="276" t="s">
        <v>968</v>
      </c>
      <c r="M48" s="276" t="s">
        <v>968</v>
      </c>
      <c r="N48" s="276" t="s">
        <v>968</v>
      </c>
      <c r="O48" s="276" t="s">
        <v>968</v>
      </c>
      <c r="P48" s="276" t="s">
        <v>968</v>
      </c>
      <c r="Q48" s="276" t="s">
        <v>968</v>
      </c>
      <c r="R48" s="277" t="s">
        <v>968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57"/>
      <c r="X48" s="189"/>
      <c r="Y48" s="18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47.25" x14ac:dyDescent="0.25">
      <c r="A49" s="265" t="s">
        <v>1017</v>
      </c>
      <c r="B49" s="266" t="s">
        <v>1018</v>
      </c>
      <c r="C49" s="267" t="s">
        <v>1019</v>
      </c>
      <c r="D49" s="267" t="s">
        <v>968</v>
      </c>
      <c r="E49" s="276">
        <v>0.48041347687450919</v>
      </c>
      <c r="F49" s="276">
        <v>1.7292813065794004</v>
      </c>
      <c r="G49" s="276" t="s">
        <v>968</v>
      </c>
      <c r="H49" s="276" t="s">
        <v>968</v>
      </c>
      <c r="I49" s="276" t="s">
        <v>968</v>
      </c>
      <c r="J49" s="276" t="s">
        <v>968</v>
      </c>
      <c r="K49" s="277">
        <v>41</v>
      </c>
      <c r="L49" s="276" t="s">
        <v>968</v>
      </c>
      <c r="M49" s="276" t="s">
        <v>968</v>
      </c>
      <c r="N49" s="276" t="s">
        <v>968</v>
      </c>
      <c r="O49" s="276" t="s">
        <v>968</v>
      </c>
      <c r="P49" s="276" t="s">
        <v>968</v>
      </c>
      <c r="Q49" s="276" t="s">
        <v>968</v>
      </c>
      <c r="R49" s="277" t="s">
        <v>968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57"/>
      <c r="X49" s="189"/>
      <c r="Y49" s="18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47.25" x14ac:dyDescent="0.25">
      <c r="A50" s="265" t="s">
        <v>1020</v>
      </c>
      <c r="B50" s="266" t="s">
        <v>1021</v>
      </c>
      <c r="C50" s="267" t="s">
        <v>1022</v>
      </c>
      <c r="D50" s="267" t="s">
        <v>968</v>
      </c>
      <c r="E50" s="276">
        <v>8.474700184554024</v>
      </c>
      <c r="F50" s="276">
        <v>37.974543068571123</v>
      </c>
      <c r="G50" s="276" t="s">
        <v>968</v>
      </c>
      <c r="H50" s="276" t="s">
        <v>968</v>
      </c>
      <c r="I50" s="276" t="s">
        <v>968</v>
      </c>
      <c r="J50" s="276" t="s">
        <v>968</v>
      </c>
      <c r="K50" s="277">
        <v>3395</v>
      </c>
      <c r="L50" s="276" t="s">
        <v>968</v>
      </c>
      <c r="M50" s="276" t="s">
        <v>968</v>
      </c>
      <c r="N50" s="276" t="s">
        <v>968</v>
      </c>
      <c r="O50" s="276" t="s">
        <v>968</v>
      </c>
      <c r="P50" s="276" t="s">
        <v>968</v>
      </c>
      <c r="Q50" s="276" t="s">
        <v>968</v>
      </c>
      <c r="R50" s="277" t="s">
        <v>968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57"/>
      <c r="X50" s="189"/>
      <c r="Y50" s="18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31.5" x14ac:dyDescent="0.25">
      <c r="A51" s="265" t="s">
        <v>1023</v>
      </c>
      <c r="B51" s="269" t="s">
        <v>1024</v>
      </c>
      <c r="C51" s="267" t="s">
        <v>1025</v>
      </c>
      <c r="D51" s="267" t="s">
        <v>968</v>
      </c>
      <c r="E51" s="276">
        <v>6.3778145379996767</v>
      </c>
      <c r="F51" s="276">
        <v>28.68230428502217</v>
      </c>
      <c r="G51" s="276" t="s">
        <v>968</v>
      </c>
      <c r="H51" s="276" t="s">
        <v>968</v>
      </c>
      <c r="I51" s="276" t="s">
        <v>968</v>
      </c>
      <c r="J51" s="276" t="s">
        <v>968</v>
      </c>
      <c r="K51" s="277">
        <v>2548</v>
      </c>
      <c r="L51" s="276" t="s">
        <v>968</v>
      </c>
      <c r="M51" s="276" t="s">
        <v>968</v>
      </c>
      <c r="N51" s="276" t="s">
        <v>968</v>
      </c>
      <c r="O51" s="276" t="s">
        <v>968</v>
      </c>
      <c r="P51" s="276" t="s">
        <v>968</v>
      </c>
      <c r="Q51" s="276" t="s">
        <v>968</v>
      </c>
      <c r="R51" s="277" t="s">
        <v>968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57"/>
      <c r="X51" s="189"/>
      <c r="Y51" s="18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31.5" x14ac:dyDescent="0.25">
      <c r="A52" s="265" t="s">
        <v>1026</v>
      </c>
      <c r="B52" s="269" t="s">
        <v>1027</v>
      </c>
      <c r="C52" s="267" t="s">
        <v>1028</v>
      </c>
      <c r="D52" s="267" t="s">
        <v>968</v>
      </c>
      <c r="E52" s="276">
        <v>6.0356637618648037</v>
      </c>
      <c r="F52" s="276">
        <v>26.74672745489061</v>
      </c>
      <c r="G52" s="276" t="s">
        <v>968</v>
      </c>
      <c r="H52" s="276" t="s">
        <v>968</v>
      </c>
      <c r="I52" s="276" t="s">
        <v>968</v>
      </c>
      <c r="J52" s="276" t="s">
        <v>968</v>
      </c>
      <c r="K52" s="277">
        <v>2438</v>
      </c>
      <c r="L52" s="276" t="s">
        <v>968</v>
      </c>
      <c r="M52" s="276" t="s">
        <v>968</v>
      </c>
      <c r="N52" s="276" t="s">
        <v>968</v>
      </c>
      <c r="O52" s="276" t="s">
        <v>968</v>
      </c>
      <c r="P52" s="276" t="s">
        <v>968</v>
      </c>
      <c r="Q52" s="276" t="s">
        <v>968</v>
      </c>
      <c r="R52" s="277" t="s">
        <v>968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57"/>
      <c r="X52" s="189"/>
      <c r="Y52" s="18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47.25" x14ac:dyDescent="0.25">
      <c r="A53" s="265" t="s">
        <v>1029</v>
      </c>
      <c r="B53" s="266" t="s">
        <v>1030</v>
      </c>
      <c r="C53" s="267" t="s">
        <v>1031</v>
      </c>
      <c r="D53" s="267" t="s">
        <v>968</v>
      </c>
      <c r="E53" s="276">
        <v>0.34215077613487299</v>
      </c>
      <c r="F53" s="276">
        <v>1.9355768301315601</v>
      </c>
      <c r="G53" s="276" t="s">
        <v>968</v>
      </c>
      <c r="H53" s="276" t="s">
        <v>968</v>
      </c>
      <c r="I53" s="276" t="s">
        <v>968</v>
      </c>
      <c r="J53" s="276" t="s">
        <v>968</v>
      </c>
      <c r="K53" s="277">
        <v>110</v>
      </c>
      <c r="L53" s="276" t="s">
        <v>968</v>
      </c>
      <c r="M53" s="276" t="s">
        <v>968</v>
      </c>
      <c r="N53" s="276" t="s">
        <v>968</v>
      </c>
      <c r="O53" s="276" t="s">
        <v>968</v>
      </c>
      <c r="P53" s="276" t="s">
        <v>968</v>
      </c>
      <c r="Q53" s="276" t="s">
        <v>968</v>
      </c>
      <c r="R53" s="277" t="s">
        <v>968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57"/>
      <c r="X53" s="189"/>
      <c r="Y53" s="18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31.5" x14ac:dyDescent="0.25">
      <c r="A54" s="265" t="s">
        <v>1032</v>
      </c>
      <c r="B54" s="269" t="s">
        <v>1024</v>
      </c>
      <c r="C54" s="267" t="s">
        <v>1033</v>
      </c>
      <c r="D54" s="267" t="s">
        <v>968</v>
      </c>
      <c r="E54" s="276">
        <v>2.0968856465543464</v>
      </c>
      <c r="F54" s="276">
        <v>9.2922387835489513</v>
      </c>
      <c r="G54" s="276" t="s">
        <v>968</v>
      </c>
      <c r="H54" s="276" t="s">
        <v>968</v>
      </c>
      <c r="I54" s="276" t="s">
        <v>968</v>
      </c>
      <c r="J54" s="276" t="s">
        <v>968</v>
      </c>
      <c r="K54" s="277">
        <v>847</v>
      </c>
      <c r="L54" s="276" t="s">
        <v>968</v>
      </c>
      <c r="M54" s="276" t="s">
        <v>968</v>
      </c>
      <c r="N54" s="276" t="s">
        <v>968</v>
      </c>
      <c r="O54" s="276" t="s">
        <v>968</v>
      </c>
      <c r="P54" s="276" t="s">
        <v>968</v>
      </c>
      <c r="Q54" s="276" t="s">
        <v>968</v>
      </c>
      <c r="R54" s="277" t="s">
        <v>968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57"/>
      <c r="X54" s="189"/>
      <c r="Y54" s="18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31.5" x14ac:dyDescent="0.25">
      <c r="A55" s="265" t="s">
        <v>1034</v>
      </c>
      <c r="B55" s="269" t="s">
        <v>1027</v>
      </c>
      <c r="C55" s="267" t="s">
        <v>1035</v>
      </c>
      <c r="D55" s="267" t="s">
        <v>968</v>
      </c>
      <c r="E55" s="276">
        <v>2.0968856465543464</v>
      </c>
      <c r="F55" s="276">
        <v>9.2922387835489513</v>
      </c>
      <c r="G55" s="276" t="s">
        <v>968</v>
      </c>
      <c r="H55" s="276" t="s">
        <v>968</v>
      </c>
      <c r="I55" s="276" t="s">
        <v>968</v>
      </c>
      <c r="J55" s="276" t="s">
        <v>968</v>
      </c>
      <c r="K55" s="277">
        <v>847</v>
      </c>
      <c r="L55" s="276" t="s">
        <v>968</v>
      </c>
      <c r="M55" s="276" t="s">
        <v>968</v>
      </c>
      <c r="N55" s="276" t="s">
        <v>968</v>
      </c>
      <c r="O55" s="276" t="s">
        <v>968</v>
      </c>
      <c r="P55" s="276" t="s">
        <v>968</v>
      </c>
      <c r="Q55" s="276" t="s">
        <v>968</v>
      </c>
      <c r="R55" s="277" t="s">
        <v>968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57"/>
      <c r="X55" s="189"/>
      <c r="Y55" s="18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47.25" x14ac:dyDescent="0.25">
      <c r="A56" s="265" t="s">
        <v>1036</v>
      </c>
      <c r="B56" s="266" t="s">
        <v>1037</v>
      </c>
      <c r="C56" s="267" t="s">
        <v>1038</v>
      </c>
      <c r="D56" s="267" t="s">
        <v>968</v>
      </c>
      <c r="E56" s="276">
        <v>0</v>
      </c>
      <c r="F56" s="276">
        <v>0</v>
      </c>
      <c r="G56" s="276" t="s">
        <v>968</v>
      </c>
      <c r="H56" s="276" t="s">
        <v>968</v>
      </c>
      <c r="I56" s="276" t="s">
        <v>968</v>
      </c>
      <c r="J56" s="276" t="s">
        <v>968</v>
      </c>
      <c r="K56" s="277">
        <v>0</v>
      </c>
      <c r="L56" s="276" t="s">
        <v>968</v>
      </c>
      <c r="M56" s="276" t="s">
        <v>968</v>
      </c>
      <c r="N56" s="276" t="s">
        <v>968</v>
      </c>
      <c r="O56" s="276" t="s">
        <v>968</v>
      </c>
      <c r="P56" s="276" t="s">
        <v>968</v>
      </c>
      <c r="Q56" s="276" t="s">
        <v>968</v>
      </c>
      <c r="R56" s="277" t="s">
        <v>968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57"/>
      <c r="X56" s="189"/>
      <c r="Y56" s="18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31.5" x14ac:dyDescent="0.25">
      <c r="A57" s="265" t="s">
        <v>1039</v>
      </c>
      <c r="B57" s="269" t="s">
        <v>1024</v>
      </c>
      <c r="C57" s="267" t="s">
        <v>1040</v>
      </c>
      <c r="D57" s="267" t="s">
        <v>968</v>
      </c>
      <c r="E57" s="276">
        <v>0</v>
      </c>
      <c r="F57" s="276">
        <v>0</v>
      </c>
      <c r="G57" s="276" t="s">
        <v>968</v>
      </c>
      <c r="H57" s="276" t="s">
        <v>968</v>
      </c>
      <c r="I57" s="276" t="s">
        <v>968</v>
      </c>
      <c r="J57" s="276" t="s">
        <v>968</v>
      </c>
      <c r="K57" s="277">
        <v>0</v>
      </c>
      <c r="L57" s="276" t="s">
        <v>968</v>
      </c>
      <c r="M57" s="276" t="s">
        <v>968</v>
      </c>
      <c r="N57" s="276" t="s">
        <v>968</v>
      </c>
      <c r="O57" s="276" t="s">
        <v>968</v>
      </c>
      <c r="P57" s="276" t="s">
        <v>968</v>
      </c>
      <c r="Q57" s="276" t="s">
        <v>968</v>
      </c>
      <c r="R57" s="277" t="s">
        <v>968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57"/>
      <c r="X57" s="189"/>
      <c r="Y57" s="18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31.5" x14ac:dyDescent="0.25">
      <c r="A58" s="265" t="s">
        <v>1041</v>
      </c>
      <c r="B58" s="269" t="s">
        <v>1027</v>
      </c>
      <c r="C58" s="267" t="s">
        <v>1042</v>
      </c>
      <c r="D58" s="267" t="s">
        <v>968</v>
      </c>
      <c r="E58" s="276">
        <v>0</v>
      </c>
      <c r="F58" s="276">
        <v>0</v>
      </c>
      <c r="G58" s="276" t="s">
        <v>968</v>
      </c>
      <c r="H58" s="276" t="s">
        <v>968</v>
      </c>
      <c r="I58" s="276" t="s">
        <v>968</v>
      </c>
      <c r="J58" s="276" t="s">
        <v>968</v>
      </c>
      <c r="K58" s="277">
        <v>0</v>
      </c>
      <c r="L58" s="276" t="s">
        <v>968</v>
      </c>
      <c r="M58" s="276" t="s">
        <v>968</v>
      </c>
      <c r="N58" s="276" t="s">
        <v>968</v>
      </c>
      <c r="O58" s="276" t="s">
        <v>968</v>
      </c>
      <c r="P58" s="276" t="s">
        <v>968</v>
      </c>
      <c r="Q58" s="276" t="s">
        <v>968</v>
      </c>
      <c r="R58" s="277" t="s">
        <v>968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57"/>
      <c r="X58" s="189"/>
      <c r="Y58" s="18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47.25" x14ac:dyDescent="0.25">
      <c r="A59" s="265" t="s">
        <v>1043</v>
      </c>
      <c r="B59" s="266" t="s">
        <v>1044</v>
      </c>
      <c r="C59" s="267" t="s">
        <v>1045</v>
      </c>
      <c r="D59" s="267" t="s">
        <v>968</v>
      </c>
      <c r="E59" s="276">
        <v>0</v>
      </c>
      <c r="F59" s="276">
        <v>0</v>
      </c>
      <c r="G59" s="276" t="s">
        <v>968</v>
      </c>
      <c r="H59" s="276" t="s">
        <v>968</v>
      </c>
      <c r="I59" s="276" t="s">
        <v>968</v>
      </c>
      <c r="J59" s="276" t="s">
        <v>968</v>
      </c>
      <c r="K59" s="277">
        <v>0</v>
      </c>
      <c r="L59" s="276" t="s">
        <v>968</v>
      </c>
      <c r="M59" s="276" t="s">
        <v>968</v>
      </c>
      <c r="N59" s="276" t="s">
        <v>968</v>
      </c>
      <c r="O59" s="276" t="s">
        <v>968</v>
      </c>
      <c r="P59" s="276" t="s">
        <v>968</v>
      </c>
      <c r="Q59" s="276" t="s">
        <v>968</v>
      </c>
      <c r="R59" s="277" t="s">
        <v>968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57"/>
      <c r="X59" s="189"/>
      <c r="Y59" s="18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31.5" x14ac:dyDescent="0.25">
      <c r="A60" s="265" t="s">
        <v>1046</v>
      </c>
      <c r="B60" s="269" t="s">
        <v>1024</v>
      </c>
      <c r="C60" s="267" t="s">
        <v>1047</v>
      </c>
      <c r="D60" s="267" t="s">
        <v>968</v>
      </c>
      <c r="E60" s="276">
        <v>0</v>
      </c>
      <c r="F60" s="276">
        <v>0</v>
      </c>
      <c r="G60" s="276" t="s">
        <v>968</v>
      </c>
      <c r="H60" s="276" t="s">
        <v>968</v>
      </c>
      <c r="I60" s="276" t="s">
        <v>968</v>
      </c>
      <c r="J60" s="276" t="s">
        <v>968</v>
      </c>
      <c r="K60" s="277">
        <v>0</v>
      </c>
      <c r="L60" s="276" t="s">
        <v>968</v>
      </c>
      <c r="M60" s="276" t="s">
        <v>968</v>
      </c>
      <c r="N60" s="276" t="s">
        <v>968</v>
      </c>
      <c r="O60" s="276" t="s">
        <v>968</v>
      </c>
      <c r="P60" s="276" t="s">
        <v>968</v>
      </c>
      <c r="Q60" s="276" t="s">
        <v>968</v>
      </c>
      <c r="R60" s="277" t="s">
        <v>968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57"/>
      <c r="X60" s="189"/>
      <c r="Y60" s="18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31.5" x14ac:dyDescent="0.25">
      <c r="A61" s="265" t="s">
        <v>1048</v>
      </c>
      <c r="B61" s="269" t="s">
        <v>1027</v>
      </c>
      <c r="C61" s="267" t="s">
        <v>1049</v>
      </c>
      <c r="D61" s="267" t="s">
        <v>968</v>
      </c>
      <c r="E61" s="276">
        <v>0</v>
      </c>
      <c r="F61" s="276">
        <v>0</v>
      </c>
      <c r="G61" s="276" t="s">
        <v>968</v>
      </c>
      <c r="H61" s="276" t="s">
        <v>968</v>
      </c>
      <c r="I61" s="276" t="s">
        <v>968</v>
      </c>
      <c r="J61" s="276" t="s">
        <v>968</v>
      </c>
      <c r="K61" s="277">
        <v>0</v>
      </c>
      <c r="L61" s="276" t="s">
        <v>968</v>
      </c>
      <c r="M61" s="276" t="s">
        <v>968</v>
      </c>
      <c r="N61" s="276" t="s">
        <v>968</v>
      </c>
      <c r="O61" s="276" t="s">
        <v>968</v>
      </c>
      <c r="P61" s="276" t="s">
        <v>968</v>
      </c>
      <c r="Q61" s="276" t="s">
        <v>968</v>
      </c>
      <c r="R61" s="277" t="s">
        <v>968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57"/>
      <c r="X61" s="189"/>
      <c r="Y61" s="18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47.25" x14ac:dyDescent="0.25">
      <c r="A62" s="265" t="s">
        <v>1050</v>
      </c>
      <c r="B62" s="266" t="s">
        <v>1051</v>
      </c>
      <c r="C62" s="267" t="s">
        <v>1052</v>
      </c>
      <c r="D62" s="267" t="s">
        <v>968</v>
      </c>
      <c r="E62" s="276">
        <v>0</v>
      </c>
      <c r="F62" s="276">
        <v>0</v>
      </c>
      <c r="G62" s="276" t="s">
        <v>968</v>
      </c>
      <c r="H62" s="276" t="s">
        <v>968</v>
      </c>
      <c r="I62" s="276" t="s">
        <v>968</v>
      </c>
      <c r="J62" s="276" t="s">
        <v>968</v>
      </c>
      <c r="K62" s="277">
        <v>0</v>
      </c>
      <c r="L62" s="276" t="s">
        <v>968</v>
      </c>
      <c r="M62" s="276" t="s">
        <v>968</v>
      </c>
      <c r="N62" s="276" t="s">
        <v>968</v>
      </c>
      <c r="O62" s="276" t="s">
        <v>968</v>
      </c>
      <c r="P62" s="276" t="s">
        <v>968</v>
      </c>
      <c r="Q62" s="276" t="s">
        <v>968</v>
      </c>
      <c r="R62" s="277" t="s">
        <v>968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57"/>
      <c r="X62" s="189"/>
      <c r="Y62" s="18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31.5" x14ac:dyDescent="0.25">
      <c r="A63" s="265" t="s">
        <v>1053</v>
      </c>
      <c r="B63" s="269" t="s">
        <v>1024</v>
      </c>
      <c r="C63" s="267" t="s">
        <v>1054</v>
      </c>
      <c r="D63" s="267" t="s">
        <v>968</v>
      </c>
      <c r="E63" s="276">
        <v>0</v>
      </c>
      <c r="F63" s="276">
        <v>0</v>
      </c>
      <c r="G63" s="276" t="s">
        <v>968</v>
      </c>
      <c r="H63" s="276" t="s">
        <v>968</v>
      </c>
      <c r="I63" s="276" t="s">
        <v>968</v>
      </c>
      <c r="J63" s="276" t="s">
        <v>968</v>
      </c>
      <c r="K63" s="277">
        <v>0</v>
      </c>
      <c r="L63" s="276" t="s">
        <v>968</v>
      </c>
      <c r="M63" s="276" t="s">
        <v>968</v>
      </c>
      <c r="N63" s="276" t="s">
        <v>968</v>
      </c>
      <c r="O63" s="276" t="s">
        <v>968</v>
      </c>
      <c r="P63" s="276" t="s">
        <v>968</v>
      </c>
      <c r="Q63" s="276" t="s">
        <v>968</v>
      </c>
      <c r="R63" s="277" t="s">
        <v>968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57"/>
      <c r="X63" s="189"/>
      <c r="Y63" s="18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31.5" x14ac:dyDescent="0.25">
      <c r="A64" s="265" t="s">
        <v>1055</v>
      </c>
      <c r="B64" s="269" t="s">
        <v>1027</v>
      </c>
      <c r="C64" s="267" t="s">
        <v>1056</v>
      </c>
      <c r="D64" s="267" t="s">
        <v>968</v>
      </c>
      <c r="E64" s="276">
        <v>0</v>
      </c>
      <c r="F64" s="276">
        <v>0</v>
      </c>
      <c r="G64" s="276" t="s">
        <v>968</v>
      </c>
      <c r="H64" s="276" t="s">
        <v>968</v>
      </c>
      <c r="I64" s="276" t="s">
        <v>968</v>
      </c>
      <c r="J64" s="276" t="s">
        <v>968</v>
      </c>
      <c r="K64" s="277">
        <v>0</v>
      </c>
      <c r="L64" s="276" t="s">
        <v>968</v>
      </c>
      <c r="M64" s="276" t="s">
        <v>968</v>
      </c>
      <c r="N64" s="276" t="s">
        <v>968</v>
      </c>
      <c r="O64" s="276" t="s">
        <v>968</v>
      </c>
      <c r="P64" s="276" t="s">
        <v>968</v>
      </c>
      <c r="Q64" s="276" t="s">
        <v>968</v>
      </c>
      <c r="R64" s="277" t="s">
        <v>968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57"/>
      <c r="X64" s="189"/>
      <c r="Y64" s="18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47.25" x14ac:dyDescent="0.25">
      <c r="A65" s="265" t="s">
        <v>1057</v>
      </c>
      <c r="B65" s="266" t="s">
        <v>1058</v>
      </c>
      <c r="C65" s="267" t="s">
        <v>1059</v>
      </c>
      <c r="D65" s="267" t="s">
        <v>968</v>
      </c>
      <c r="E65" s="276">
        <v>0</v>
      </c>
      <c r="F65" s="276">
        <v>0</v>
      </c>
      <c r="G65" s="276" t="s">
        <v>968</v>
      </c>
      <c r="H65" s="276" t="s">
        <v>968</v>
      </c>
      <c r="I65" s="276" t="s">
        <v>968</v>
      </c>
      <c r="J65" s="276" t="s">
        <v>968</v>
      </c>
      <c r="K65" s="277">
        <v>0</v>
      </c>
      <c r="L65" s="276" t="s">
        <v>968</v>
      </c>
      <c r="M65" s="276" t="s">
        <v>968</v>
      </c>
      <c r="N65" s="276" t="s">
        <v>968</v>
      </c>
      <c r="O65" s="276" t="s">
        <v>968</v>
      </c>
      <c r="P65" s="276" t="s">
        <v>968</v>
      </c>
      <c r="Q65" s="276" t="s">
        <v>968</v>
      </c>
      <c r="R65" s="277" t="s">
        <v>968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57"/>
      <c r="X65" s="189"/>
      <c r="Y65" s="18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31.5" x14ac:dyDescent="0.25">
      <c r="A66" s="265" t="s">
        <v>1060</v>
      </c>
      <c r="B66" s="269" t="s">
        <v>1024</v>
      </c>
      <c r="C66" s="267" t="s">
        <v>1061</v>
      </c>
      <c r="D66" s="267" t="s">
        <v>968</v>
      </c>
      <c r="E66" s="276">
        <v>0</v>
      </c>
      <c r="F66" s="276">
        <v>0</v>
      </c>
      <c r="G66" s="276" t="s">
        <v>968</v>
      </c>
      <c r="H66" s="276" t="s">
        <v>968</v>
      </c>
      <c r="I66" s="276" t="s">
        <v>968</v>
      </c>
      <c r="J66" s="276" t="s">
        <v>968</v>
      </c>
      <c r="K66" s="277">
        <v>0</v>
      </c>
      <c r="L66" s="276" t="s">
        <v>968</v>
      </c>
      <c r="M66" s="276" t="s">
        <v>968</v>
      </c>
      <c r="N66" s="276" t="s">
        <v>968</v>
      </c>
      <c r="O66" s="276" t="s">
        <v>968</v>
      </c>
      <c r="P66" s="276" t="s">
        <v>968</v>
      </c>
      <c r="Q66" s="276" t="s">
        <v>968</v>
      </c>
      <c r="R66" s="277" t="s">
        <v>968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57"/>
      <c r="X66" s="189"/>
      <c r="Y66" s="18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31.5" x14ac:dyDescent="0.25">
      <c r="A67" s="265" t="s">
        <v>1062</v>
      </c>
      <c r="B67" s="269" t="s">
        <v>1027</v>
      </c>
      <c r="C67" s="267" t="s">
        <v>1063</v>
      </c>
      <c r="D67" s="267" t="s">
        <v>968</v>
      </c>
      <c r="E67" s="276">
        <v>0</v>
      </c>
      <c r="F67" s="276">
        <v>0</v>
      </c>
      <c r="G67" s="276" t="s">
        <v>968</v>
      </c>
      <c r="H67" s="276" t="s">
        <v>968</v>
      </c>
      <c r="I67" s="276" t="s">
        <v>968</v>
      </c>
      <c r="J67" s="276" t="s">
        <v>968</v>
      </c>
      <c r="K67" s="277">
        <v>0</v>
      </c>
      <c r="L67" s="276" t="s">
        <v>968</v>
      </c>
      <c r="M67" s="276" t="s">
        <v>968</v>
      </c>
      <c r="N67" s="276" t="s">
        <v>968</v>
      </c>
      <c r="O67" s="276" t="s">
        <v>968</v>
      </c>
      <c r="P67" s="276" t="s">
        <v>968</v>
      </c>
      <c r="Q67" s="276" t="s">
        <v>968</v>
      </c>
      <c r="R67" s="277" t="s">
        <v>968</v>
      </c>
      <c r="S67" s="267" t="s">
        <v>968</v>
      </c>
      <c r="T67" s="267" t="s">
        <v>968</v>
      </c>
      <c r="U67" s="267" t="s">
        <v>968</v>
      </c>
      <c r="V67" s="267" t="s">
        <v>968</v>
      </c>
      <c r="W67" s="257"/>
      <c r="X67" s="189"/>
      <c r="Y67" s="18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s="35" customFormat="1" ht="31.5" x14ac:dyDescent="0.25">
      <c r="A68" s="265" t="s">
        <v>1064</v>
      </c>
      <c r="B68" s="270" t="s">
        <v>1065</v>
      </c>
      <c r="C68" s="267" t="s">
        <v>1066</v>
      </c>
      <c r="D68" s="267" t="s">
        <v>968</v>
      </c>
      <c r="E68" s="276">
        <v>0</v>
      </c>
      <c r="F68" s="276">
        <v>0</v>
      </c>
      <c r="G68" s="276" t="s">
        <v>968</v>
      </c>
      <c r="H68" s="276" t="s">
        <v>968</v>
      </c>
      <c r="I68" s="276" t="s">
        <v>968</v>
      </c>
      <c r="J68" s="287"/>
      <c r="K68" s="277">
        <v>0</v>
      </c>
      <c r="L68" s="276" t="s">
        <v>968</v>
      </c>
      <c r="M68" s="276" t="s">
        <v>968</v>
      </c>
      <c r="N68" s="276" t="s">
        <v>968</v>
      </c>
      <c r="O68" s="276" t="s">
        <v>968</v>
      </c>
      <c r="P68" s="276" t="s">
        <v>968</v>
      </c>
      <c r="Q68" s="276" t="s">
        <v>968</v>
      </c>
      <c r="R68" s="277" t="s">
        <v>968</v>
      </c>
      <c r="S68" s="267" t="s">
        <v>968</v>
      </c>
      <c r="T68" s="267" t="s">
        <v>968</v>
      </c>
      <c r="U68" s="267" t="s">
        <v>968</v>
      </c>
      <c r="V68" s="267" t="s">
        <v>968</v>
      </c>
      <c r="W68" s="47"/>
    </row>
    <row r="69" spans="1:52" ht="48.75" customHeight="1" x14ac:dyDescent="0.25">
      <c r="A69" s="381"/>
      <c r="B69" s="381"/>
      <c r="C69" s="381"/>
      <c r="D69" s="381"/>
      <c r="E69" s="381"/>
      <c r="F69" s="381"/>
      <c r="G69" s="381"/>
      <c r="H69" s="381"/>
      <c r="I69" s="381"/>
      <c r="J69" s="381"/>
      <c r="K69" s="381"/>
      <c r="L69" s="381"/>
      <c r="M69" s="22"/>
      <c r="N69" s="22"/>
      <c r="O69" s="22"/>
      <c r="P69" s="22"/>
      <c r="Q69" s="7"/>
      <c r="R69" s="7"/>
    </row>
    <row r="70" spans="1:52" ht="18.75" x14ac:dyDescent="0.3">
      <c r="A70" s="8"/>
      <c r="B70" s="344" t="s">
        <v>1084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</row>
    <row r="71" spans="1:52" ht="18.75" x14ac:dyDescent="0.3">
      <c r="A71" s="8"/>
      <c r="B71" s="344" t="s">
        <v>1085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</row>
    <row r="72" spans="1:52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</row>
    <row r="73" spans="1:52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69:L69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73"/>
  <sheetViews>
    <sheetView view="pageBreakPreview" topLeftCell="C3" zoomScale="80" zoomScaleSheetLayoutView="80" workbookViewId="0">
      <selection activeCell="Q18" sqref="Q18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4" t="s">
        <v>60</v>
      </c>
      <c r="Y1" s="8"/>
      <c r="Z1" s="11"/>
      <c r="AB1" s="2"/>
    </row>
    <row r="2" spans="1:47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2" t="s">
        <v>0</v>
      </c>
      <c r="Y2" s="8"/>
      <c r="Z2" s="11"/>
      <c r="AB2" s="2"/>
    </row>
    <row r="3" spans="1:47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2" t="s">
        <v>939</v>
      </c>
      <c r="Y3" s="8"/>
      <c r="Z3" s="11"/>
      <c r="AB3" s="2"/>
    </row>
    <row r="4" spans="1:47" s="23" customFormat="1" ht="40.5" customHeight="1" x14ac:dyDescent="0.25">
      <c r="A4" s="410" t="s">
        <v>871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196"/>
      <c r="Z4" s="196"/>
      <c r="AA4" s="196"/>
      <c r="AB4" s="196"/>
      <c r="AC4" s="196"/>
      <c r="AD4" s="196"/>
      <c r="AE4" s="196"/>
    </row>
    <row r="5" spans="1:47" s="9" customFormat="1" ht="18.75" x14ac:dyDescent="0.3">
      <c r="A5" s="383" t="s">
        <v>1089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174"/>
      <c r="Z5" s="174"/>
      <c r="AA5" s="174"/>
      <c r="AB5" s="174"/>
      <c r="AC5" s="174"/>
      <c r="AD5" s="174"/>
      <c r="AE5" s="174"/>
      <c r="AF5" s="174"/>
    </row>
    <row r="6" spans="1:47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</row>
    <row r="7" spans="1:47" s="9" customFormat="1" ht="18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384"/>
      <c r="W7" s="384"/>
      <c r="X7" s="384"/>
      <c r="Y7" s="174"/>
      <c r="Z7" s="174"/>
      <c r="AA7" s="174"/>
      <c r="AB7" s="174"/>
      <c r="AC7" s="174"/>
      <c r="AD7" s="174"/>
      <c r="AE7" s="174"/>
    </row>
    <row r="8" spans="1:47" x14ac:dyDescent="0.25">
      <c r="A8" s="372" t="s">
        <v>74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25"/>
      <c r="Z8" s="25"/>
      <c r="AA8" s="25"/>
      <c r="AB8" s="25"/>
      <c r="AC8" s="25"/>
      <c r="AD8" s="25"/>
      <c r="AE8" s="25"/>
    </row>
    <row r="9" spans="1:47" x14ac:dyDescent="0.25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</row>
    <row r="10" spans="1:47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186"/>
      <c r="Z10" s="186"/>
      <c r="AA10" s="186"/>
      <c r="AB10" s="186"/>
      <c r="AC10" s="186"/>
      <c r="AD10" s="186"/>
      <c r="AE10" s="186"/>
    </row>
    <row r="11" spans="1:47" ht="18.75" x14ac:dyDescent="0.3">
      <c r="AE11" s="32"/>
    </row>
    <row r="12" spans="1:47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384"/>
      <c r="Y12" s="20"/>
      <c r="Z12" s="20"/>
      <c r="AA12" s="20"/>
      <c r="AB12" s="187"/>
      <c r="AC12" s="187"/>
      <c r="AD12" s="187"/>
      <c r="AE12" s="187"/>
    </row>
    <row r="13" spans="1:47" x14ac:dyDescent="0.25">
      <c r="A13" s="372" t="s">
        <v>943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25"/>
      <c r="Z13" s="25"/>
      <c r="AA13" s="25"/>
      <c r="AB13" s="25"/>
      <c r="AC13" s="25"/>
      <c r="AD13" s="25"/>
      <c r="AE13" s="25"/>
    </row>
    <row r="14" spans="1:47" x14ac:dyDescent="0.25">
      <c r="A14" s="413"/>
      <c r="B14" s="413"/>
      <c r="C14" s="413"/>
      <c r="D14" s="413"/>
      <c r="E14" s="413"/>
      <c r="F14" s="413"/>
      <c r="G14" s="413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  <c r="X14" s="413"/>
      <c r="Y14" s="197"/>
      <c r="Z14" s="197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98"/>
      <c r="AQ14" s="198"/>
      <c r="AR14" s="198"/>
      <c r="AS14" s="198"/>
      <c r="AT14" s="198"/>
      <c r="AU14" s="198"/>
    </row>
    <row r="15" spans="1:47" ht="22.5" customHeight="1" x14ac:dyDescent="0.25">
      <c r="A15" s="400" t="s">
        <v>72</v>
      </c>
      <c r="B15" s="403" t="s">
        <v>20</v>
      </c>
      <c r="C15" s="403" t="s">
        <v>5</v>
      </c>
      <c r="D15" s="415" t="s">
        <v>180</v>
      </c>
      <c r="E15" s="421" t="s">
        <v>1100</v>
      </c>
      <c r="F15" s="422"/>
      <c r="G15" s="422"/>
      <c r="H15" s="422"/>
      <c r="I15" s="422"/>
      <c r="J15" s="422"/>
      <c r="K15" s="422"/>
      <c r="L15" s="422"/>
      <c r="M15" s="422"/>
      <c r="N15" s="422"/>
      <c r="O15" s="422"/>
      <c r="P15" s="423"/>
      <c r="Q15" s="421" t="s">
        <v>1101</v>
      </c>
      <c r="R15" s="422"/>
      <c r="S15" s="422"/>
      <c r="T15" s="422"/>
      <c r="U15" s="423"/>
      <c r="V15" s="414" t="s">
        <v>7</v>
      </c>
      <c r="W15" s="414"/>
      <c r="X15" s="414"/>
      <c r="Y15" s="8"/>
      <c r="Z15" s="8"/>
    </row>
    <row r="16" spans="1:47" ht="22.5" customHeight="1" x14ac:dyDescent="0.25">
      <c r="A16" s="401"/>
      <c r="B16" s="404"/>
      <c r="C16" s="404"/>
      <c r="D16" s="416"/>
      <c r="E16" s="424"/>
      <c r="F16" s="425"/>
      <c r="G16" s="425"/>
      <c r="H16" s="425"/>
      <c r="I16" s="425"/>
      <c r="J16" s="425"/>
      <c r="K16" s="425"/>
      <c r="L16" s="425"/>
      <c r="M16" s="425"/>
      <c r="N16" s="425"/>
      <c r="O16" s="425"/>
      <c r="P16" s="426"/>
      <c r="Q16" s="427"/>
      <c r="R16" s="428"/>
      <c r="S16" s="428"/>
      <c r="T16" s="428"/>
      <c r="U16" s="429"/>
      <c r="V16" s="414"/>
      <c r="W16" s="414"/>
      <c r="X16" s="414"/>
      <c r="Y16" s="8"/>
      <c r="Z16" s="8"/>
    </row>
    <row r="17" spans="1:26" ht="24" customHeight="1" x14ac:dyDescent="0.25">
      <c r="A17" s="401"/>
      <c r="B17" s="404"/>
      <c r="C17" s="404"/>
      <c r="D17" s="416"/>
      <c r="E17" s="399" t="s">
        <v>9</v>
      </c>
      <c r="F17" s="399"/>
      <c r="G17" s="399"/>
      <c r="H17" s="399"/>
      <c r="I17" s="399"/>
      <c r="J17" s="399"/>
      <c r="K17" s="418" t="s">
        <v>10</v>
      </c>
      <c r="L17" s="419"/>
      <c r="M17" s="419"/>
      <c r="N17" s="419"/>
      <c r="O17" s="419"/>
      <c r="P17" s="420"/>
      <c r="Q17" s="424"/>
      <c r="R17" s="425"/>
      <c r="S17" s="425"/>
      <c r="T17" s="425"/>
      <c r="U17" s="426"/>
      <c r="V17" s="414"/>
      <c r="W17" s="414"/>
      <c r="X17" s="414"/>
      <c r="Y17" s="8"/>
      <c r="Z17" s="8"/>
    </row>
    <row r="18" spans="1:26" ht="75.75" customHeight="1" x14ac:dyDescent="0.25">
      <c r="A18" s="402"/>
      <c r="B18" s="405"/>
      <c r="C18" s="405"/>
      <c r="D18" s="417"/>
      <c r="E18" s="146" t="s">
        <v>70</v>
      </c>
      <c r="F18" s="48" t="s">
        <v>2</v>
      </c>
      <c r="G18" s="48" t="s">
        <v>3</v>
      </c>
      <c r="H18" s="14" t="s">
        <v>55</v>
      </c>
      <c r="I18" s="48" t="s">
        <v>1</v>
      </c>
      <c r="J18" s="48" t="s">
        <v>13</v>
      </c>
      <c r="K18" s="146" t="s">
        <v>70</v>
      </c>
      <c r="L18" s="48" t="s">
        <v>2</v>
      </c>
      <c r="M18" s="48" t="s">
        <v>3</v>
      </c>
      <c r="N18" s="14" t="s">
        <v>55</v>
      </c>
      <c r="O18" s="48" t="s">
        <v>1</v>
      </c>
      <c r="P18" s="48" t="s">
        <v>13</v>
      </c>
      <c r="Q18" s="48" t="s">
        <v>2</v>
      </c>
      <c r="R18" s="48" t="s">
        <v>3</v>
      </c>
      <c r="S18" s="14" t="s">
        <v>55</v>
      </c>
      <c r="T18" s="48" t="s">
        <v>1</v>
      </c>
      <c r="U18" s="48" t="s">
        <v>13</v>
      </c>
      <c r="V18" s="414"/>
      <c r="W18" s="414"/>
      <c r="X18" s="414"/>
      <c r="Y18" s="8"/>
      <c r="Z18" s="8"/>
    </row>
    <row r="19" spans="1:26" x14ac:dyDescent="0.25">
      <c r="A19" s="28">
        <v>1</v>
      </c>
      <c r="B19" s="28">
        <f t="shared" ref="B19:V19" si="0">A19+1</f>
        <v>2</v>
      </c>
      <c r="C19" s="28">
        <f t="shared" si="0"/>
        <v>3</v>
      </c>
      <c r="D19" s="199">
        <f t="shared" si="0"/>
        <v>4</v>
      </c>
      <c r="E19" s="199">
        <f t="shared" si="0"/>
        <v>5</v>
      </c>
      <c r="F19" s="199">
        <f t="shared" si="0"/>
        <v>6</v>
      </c>
      <c r="G19" s="199">
        <f t="shared" si="0"/>
        <v>7</v>
      </c>
      <c r="H19" s="199">
        <f t="shared" si="0"/>
        <v>8</v>
      </c>
      <c r="I19" s="199">
        <f t="shared" si="0"/>
        <v>9</v>
      </c>
      <c r="J19" s="199">
        <f t="shared" si="0"/>
        <v>10</v>
      </c>
      <c r="K19" s="199">
        <f t="shared" si="0"/>
        <v>11</v>
      </c>
      <c r="L19" s="199">
        <f t="shared" si="0"/>
        <v>12</v>
      </c>
      <c r="M19" s="28">
        <f t="shared" si="0"/>
        <v>13</v>
      </c>
      <c r="N19" s="28">
        <f t="shared" si="0"/>
        <v>14</v>
      </c>
      <c r="O19" s="28">
        <f t="shared" si="0"/>
        <v>15</v>
      </c>
      <c r="P19" s="28">
        <f t="shared" si="0"/>
        <v>16</v>
      </c>
      <c r="Q19" s="28">
        <f t="shared" si="0"/>
        <v>17</v>
      </c>
      <c r="R19" s="28">
        <f t="shared" si="0"/>
        <v>18</v>
      </c>
      <c r="S19" s="28">
        <f t="shared" si="0"/>
        <v>19</v>
      </c>
      <c r="T19" s="28">
        <f t="shared" si="0"/>
        <v>20</v>
      </c>
      <c r="U19" s="28">
        <f t="shared" si="0"/>
        <v>21</v>
      </c>
      <c r="V19" s="412">
        <f t="shared" si="0"/>
        <v>22</v>
      </c>
      <c r="W19" s="412"/>
      <c r="X19" s="412"/>
      <c r="Y19" s="8"/>
      <c r="Z19" s="8"/>
    </row>
    <row r="20" spans="1:26" ht="31.5" x14ac:dyDescent="0.25">
      <c r="A20" s="265"/>
      <c r="B20" s="266" t="s">
        <v>179</v>
      </c>
      <c r="C20" s="267" t="s">
        <v>968</v>
      </c>
      <c r="D20" s="267" t="s">
        <v>968</v>
      </c>
      <c r="E20" s="267" t="s">
        <v>968</v>
      </c>
      <c r="F20" s="267" t="s">
        <v>968</v>
      </c>
      <c r="G20" s="267" t="s">
        <v>968</v>
      </c>
      <c r="H20" s="267" t="s">
        <v>968</v>
      </c>
      <c r="I20" s="267" t="s">
        <v>968</v>
      </c>
      <c r="J20" s="267" t="s">
        <v>968</v>
      </c>
      <c r="K20" s="267" t="s">
        <v>968</v>
      </c>
      <c r="L20" s="267" t="s">
        <v>968</v>
      </c>
      <c r="M20" s="267" t="s">
        <v>968</v>
      </c>
      <c r="N20" s="267" t="s">
        <v>968</v>
      </c>
      <c r="O20" s="267" t="s">
        <v>968</v>
      </c>
      <c r="P20" s="267" t="s">
        <v>968</v>
      </c>
      <c r="Q20" s="267" t="s">
        <v>968</v>
      </c>
      <c r="R20" s="267" t="s">
        <v>968</v>
      </c>
      <c r="S20" s="267" t="s">
        <v>968</v>
      </c>
      <c r="T20" s="267" t="s">
        <v>968</v>
      </c>
      <c r="U20" s="267" t="s">
        <v>968</v>
      </c>
      <c r="V20" s="258"/>
      <c r="W20" s="259"/>
      <c r="X20" s="260"/>
      <c r="Y20" s="8"/>
      <c r="Z20" s="8"/>
    </row>
    <row r="21" spans="1:26" ht="31.5" x14ac:dyDescent="0.25">
      <c r="A21" s="265" t="s">
        <v>969</v>
      </c>
      <c r="B21" s="266" t="s">
        <v>970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67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58"/>
      <c r="W21" s="259"/>
      <c r="X21" s="260"/>
      <c r="Y21" s="8"/>
      <c r="Z21" s="8"/>
    </row>
    <row r="22" spans="1:26" ht="47.25" x14ac:dyDescent="0.25">
      <c r="A22" s="265" t="s">
        <v>971</v>
      </c>
      <c r="B22" s="266" t="s">
        <v>972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58"/>
      <c r="W22" s="259"/>
      <c r="X22" s="260"/>
      <c r="Y22" s="8"/>
      <c r="Z22" s="8"/>
    </row>
    <row r="23" spans="1:26" ht="78.75" x14ac:dyDescent="0.25">
      <c r="A23" s="265" t="s">
        <v>973</v>
      </c>
      <c r="B23" s="266" t="s">
        <v>974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58"/>
      <c r="W23" s="259"/>
      <c r="X23" s="260"/>
      <c r="Y23" s="8"/>
      <c r="Z23" s="8"/>
    </row>
    <row r="24" spans="1:26" ht="47.25" x14ac:dyDescent="0.25">
      <c r="A24" s="265" t="s">
        <v>975</v>
      </c>
      <c r="B24" s="266" t="s">
        <v>976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58"/>
      <c r="W24" s="259"/>
      <c r="X24" s="260"/>
      <c r="Y24" s="8"/>
      <c r="Z24" s="8"/>
    </row>
    <row r="25" spans="1:26" ht="47.25" x14ac:dyDescent="0.25">
      <c r="A25" s="265" t="s">
        <v>977</v>
      </c>
      <c r="B25" s="266" t="s">
        <v>978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58"/>
      <c r="W25" s="259"/>
      <c r="X25" s="260"/>
      <c r="Y25" s="8"/>
      <c r="Z25" s="8"/>
    </row>
    <row r="26" spans="1:26" ht="31.5" x14ac:dyDescent="0.25">
      <c r="A26" s="265" t="s">
        <v>979</v>
      </c>
      <c r="B26" s="268" t="s">
        <v>980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58"/>
      <c r="W26" s="259"/>
      <c r="X26" s="260"/>
      <c r="Y26" s="8"/>
      <c r="Z26" s="8"/>
    </row>
    <row r="27" spans="1:26" x14ac:dyDescent="0.25">
      <c r="A27" s="265" t="s">
        <v>981</v>
      </c>
      <c r="B27" s="266" t="s">
        <v>982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58"/>
      <c r="W27" s="259"/>
      <c r="X27" s="260"/>
      <c r="Y27" s="8"/>
      <c r="Z27" s="8"/>
    </row>
    <row r="28" spans="1:26" ht="31.5" x14ac:dyDescent="0.25">
      <c r="A28" s="265" t="s">
        <v>185</v>
      </c>
      <c r="B28" s="266" t="s">
        <v>983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58"/>
      <c r="W28" s="259"/>
      <c r="X28" s="260"/>
      <c r="Y28" s="8"/>
      <c r="Z28" s="8"/>
    </row>
    <row r="29" spans="1:26" ht="47.25" x14ac:dyDescent="0.25">
      <c r="A29" s="265" t="s">
        <v>187</v>
      </c>
      <c r="B29" s="266" t="s">
        <v>984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58"/>
      <c r="W29" s="259"/>
      <c r="X29" s="260"/>
      <c r="Y29" s="8"/>
      <c r="Z29" s="8"/>
    </row>
    <row r="30" spans="1:26" ht="47.25" x14ac:dyDescent="0.25">
      <c r="A30" s="265" t="s">
        <v>200</v>
      </c>
      <c r="B30" s="266" t="s">
        <v>985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58"/>
      <c r="W30" s="259"/>
      <c r="X30" s="260"/>
      <c r="Y30" s="8"/>
      <c r="Z30" s="8"/>
    </row>
    <row r="31" spans="1:26" ht="63" x14ac:dyDescent="0.25">
      <c r="A31" s="265" t="s">
        <v>201</v>
      </c>
      <c r="B31" s="266" t="s">
        <v>986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58"/>
      <c r="W31" s="259"/>
      <c r="X31" s="260"/>
      <c r="Y31" s="8"/>
      <c r="Z31" s="8"/>
    </row>
    <row r="32" spans="1:26" ht="110.25" x14ac:dyDescent="0.25">
      <c r="A32" s="265" t="s">
        <v>987</v>
      </c>
      <c r="B32" s="266" t="s">
        <v>988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58"/>
      <c r="W32" s="259"/>
      <c r="X32" s="260"/>
      <c r="Y32" s="8"/>
      <c r="Z32" s="8"/>
    </row>
    <row r="33" spans="1:26" ht="47.25" x14ac:dyDescent="0.25">
      <c r="A33" s="265" t="s">
        <v>203</v>
      </c>
      <c r="B33" s="266" t="s">
        <v>989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58"/>
      <c r="W33" s="259"/>
      <c r="X33" s="260"/>
      <c r="Y33" s="8"/>
      <c r="Z33" s="8"/>
    </row>
    <row r="34" spans="1:26" ht="78.75" x14ac:dyDescent="0.25">
      <c r="A34" s="265" t="s">
        <v>204</v>
      </c>
      <c r="B34" s="266" t="s">
        <v>990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58"/>
      <c r="W34" s="259"/>
      <c r="X34" s="260"/>
      <c r="Y34" s="8"/>
      <c r="Z34" s="8"/>
    </row>
    <row r="35" spans="1:26" ht="63" x14ac:dyDescent="0.25">
      <c r="A35" s="265" t="s">
        <v>214</v>
      </c>
      <c r="B35" s="266" t="s">
        <v>992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58"/>
      <c r="W35" s="259"/>
      <c r="X35" s="260"/>
      <c r="Y35" s="8"/>
      <c r="Z35" s="8"/>
    </row>
    <row r="36" spans="1:26" ht="47.25" x14ac:dyDescent="0.25">
      <c r="A36" s="265" t="s">
        <v>215</v>
      </c>
      <c r="B36" s="266" t="s">
        <v>993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58"/>
      <c r="W36" s="259"/>
      <c r="X36" s="260"/>
      <c r="Y36" s="8"/>
      <c r="Z36" s="8"/>
    </row>
    <row r="37" spans="1:26" ht="63" x14ac:dyDescent="0.25">
      <c r="A37" s="265" t="s">
        <v>994</v>
      </c>
      <c r="B37" s="266" t="s">
        <v>995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58"/>
      <c r="W37" s="259"/>
      <c r="X37" s="260"/>
      <c r="Y37" s="8"/>
      <c r="Z37" s="8"/>
    </row>
    <row r="38" spans="1:26" ht="94.5" x14ac:dyDescent="0.25">
      <c r="A38" s="265" t="s">
        <v>226</v>
      </c>
      <c r="B38" s="266" t="s">
        <v>1000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58"/>
      <c r="W38" s="259"/>
      <c r="X38" s="260"/>
      <c r="Y38" s="8"/>
      <c r="Z38" s="8"/>
    </row>
    <row r="39" spans="1:26" ht="78.75" x14ac:dyDescent="0.25">
      <c r="A39" s="265" t="s">
        <v>1001</v>
      </c>
      <c r="B39" s="266" t="s">
        <v>1002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58"/>
      <c r="W39" s="259"/>
      <c r="X39" s="260"/>
      <c r="Y39" s="8"/>
      <c r="Z39" s="8"/>
    </row>
    <row r="40" spans="1:26" ht="78.75" x14ac:dyDescent="0.25">
      <c r="A40" s="265" t="s">
        <v>1003</v>
      </c>
      <c r="B40" s="266" t="s">
        <v>1004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58"/>
      <c r="W40" s="259"/>
      <c r="X40" s="260"/>
      <c r="Y40" s="8"/>
      <c r="Z40" s="8"/>
    </row>
    <row r="41" spans="1:26" ht="47.25" x14ac:dyDescent="0.25">
      <c r="A41" s="265" t="s">
        <v>227</v>
      </c>
      <c r="B41" s="266" t="s">
        <v>1005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58"/>
      <c r="W41" s="259"/>
      <c r="X41" s="260"/>
      <c r="Y41" s="8"/>
      <c r="Z41" s="8"/>
    </row>
    <row r="42" spans="1:26" ht="47.25" x14ac:dyDescent="0.25">
      <c r="A42" s="265" t="s">
        <v>297</v>
      </c>
      <c r="B42" s="266" t="s">
        <v>1006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58"/>
      <c r="W42" s="259"/>
      <c r="X42" s="260"/>
      <c r="Y42" s="8"/>
      <c r="Z42" s="8"/>
    </row>
    <row r="43" spans="1:26" ht="31.5" x14ac:dyDescent="0.25">
      <c r="A43" s="265" t="s">
        <v>299</v>
      </c>
      <c r="B43" s="268" t="s">
        <v>1007</v>
      </c>
      <c r="C43" s="267"/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58"/>
      <c r="W43" s="259"/>
      <c r="X43" s="260"/>
      <c r="Y43" s="8"/>
      <c r="Z43" s="8"/>
    </row>
    <row r="44" spans="1:26" ht="78.75" x14ac:dyDescent="0.25">
      <c r="A44" s="265" t="s">
        <v>1008</v>
      </c>
      <c r="B44" s="266" t="s">
        <v>1009</v>
      </c>
      <c r="C44" s="267" t="s">
        <v>1010</v>
      </c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67" t="s">
        <v>968</v>
      </c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58"/>
      <c r="W44" s="259"/>
      <c r="X44" s="260"/>
      <c r="Y44" s="8"/>
      <c r="Z44" s="8"/>
    </row>
    <row r="45" spans="1:26" ht="63" x14ac:dyDescent="0.25">
      <c r="A45" s="265" t="s">
        <v>1011</v>
      </c>
      <c r="B45" s="266" t="s">
        <v>1012</v>
      </c>
      <c r="C45" s="267" t="s">
        <v>1013</v>
      </c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67" t="s">
        <v>968</v>
      </c>
      <c r="L45" s="267" t="s">
        <v>968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7" t="s">
        <v>968</v>
      </c>
      <c r="V45" s="258"/>
      <c r="W45" s="259"/>
      <c r="X45" s="260"/>
      <c r="Y45" s="8"/>
      <c r="Z45" s="8"/>
    </row>
    <row r="46" spans="1:26" ht="47.25" x14ac:dyDescent="0.25">
      <c r="A46" s="265" t="s">
        <v>1014</v>
      </c>
      <c r="B46" s="266" t="s">
        <v>1015</v>
      </c>
      <c r="C46" s="267" t="s">
        <v>1016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67" t="s">
        <v>968</v>
      </c>
      <c r="L46" s="267" t="s">
        <v>968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58"/>
      <c r="W46" s="259"/>
      <c r="X46" s="260"/>
      <c r="Y46" s="8"/>
      <c r="Z46" s="8"/>
    </row>
    <row r="47" spans="1:26" ht="47.25" x14ac:dyDescent="0.25">
      <c r="A47" s="265" t="s">
        <v>1017</v>
      </c>
      <c r="B47" s="266" t="s">
        <v>1018</v>
      </c>
      <c r="C47" s="267" t="s">
        <v>1019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67" t="s">
        <v>968</v>
      </c>
      <c r="L47" s="267" t="s">
        <v>968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7" t="s">
        <v>968</v>
      </c>
      <c r="V47" s="258"/>
      <c r="W47" s="259"/>
      <c r="X47" s="260"/>
      <c r="Y47" s="8"/>
      <c r="Z47" s="8"/>
    </row>
    <row r="48" spans="1:26" ht="47.25" x14ac:dyDescent="0.25">
      <c r="A48" s="265" t="s">
        <v>1020</v>
      </c>
      <c r="B48" s="266" t="s">
        <v>1021</v>
      </c>
      <c r="C48" s="267" t="s">
        <v>1022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67" t="s">
        <v>968</v>
      </c>
      <c r="L48" s="267" t="s">
        <v>968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7" t="s">
        <v>968</v>
      </c>
      <c r="V48" s="258"/>
      <c r="W48" s="259"/>
      <c r="X48" s="260"/>
      <c r="Y48" s="8"/>
      <c r="Z48" s="8"/>
    </row>
    <row r="49" spans="1:26" ht="31.5" x14ac:dyDescent="0.25">
      <c r="A49" s="265" t="s">
        <v>1023</v>
      </c>
      <c r="B49" s="269" t="s">
        <v>1024</v>
      </c>
      <c r="C49" s="267" t="s">
        <v>1025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67" t="s">
        <v>968</v>
      </c>
      <c r="L49" s="267" t="s">
        <v>968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7" t="s">
        <v>968</v>
      </c>
      <c r="V49" s="258"/>
      <c r="W49" s="259"/>
      <c r="X49" s="260"/>
      <c r="Y49" s="8"/>
      <c r="Z49" s="8"/>
    </row>
    <row r="50" spans="1:26" ht="31.5" x14ac:dyDescent="0.25">
      <c r="A50" s="265" t="s">
        <v>1026</v>
      </c>
      <c r="B50" s="269" t="s">
        <v>1027</v>
      </c>
      <c r="C50" s="267" t="s">
        <v>1028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67" t="s">
        <v>968</v>
      </c>
      <c r="L50" s="267" t="s">
        <v>968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7" t="s">
        <v>968</v>
      </c>
      <c r="V50" s="258"/>
      <c r="W50" s="259"/>
      <c r="X50" s="260"/>
      <c r="Y50" s="8"/>
      <c r="Z50" s="8"/>
    </row>
    <row r="51" spans="1:26" ht="47.25" x14ac:dyDescent="0.25">
      <c r="A51" s="265" t="s">
        <v>1029</v>
      </c>
      <c r="B51" s="266" t="s">
        <v>1030</v>
      </c>
      <c r="C51" s="267" t="s">
        <v>1031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67" t="s">
        <v>968</v>
      </c>
      <c r="L51" s="267" t="s">
        <v>968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7" t="s">
        <v>968</v>
      </c>
      <c r="V51" s="258"/>
      <c r="W51" s="259"/>
      <c r="X51" s="260"/>
      <c r="Y51" s="8"/>
      <c r="Z51" s="8"/>
    </row>
    <row r="52" spans="1:26" ht="31.5" x14ac:dyDescent="0.25">
      <c r="A52" s="265" t="s">
        <v>1032</v>
      </c>
      <c r="B52" s="269" t="s">
        <v>1024</v>
      </c>
      <c r="C52" s="267" t="s">
        <v>1033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67" t="s">
        <v>968</v>
      </c>
      <c r="L52" s="267" t="s">
        <v>968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7" t="s">
        <v>968</v>
      </c>
      <c r="V52" s="258"/>
      <c r="W52" s="259"/>
      <c r="X52" s="260"/>
      <c r="Y52" s="8"/>
      <c r="Z52" s="8"/>
    </row>
    <row r="53" spans="1:26" ht="31.5" x14ac:dyDescent="0.25">
      <c r="A53" s="265" t="s">
        <v>1034</v>
      </c>
      <c r="B53" s="269" t="s">
        <v>1027</v>
      </c>
      <c r="C53" s="267" t="s">
        <v>1035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67" t="s">
        <v>968</v>
      </c>
      <c r="L53" s="267" t="s">
        <v>968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7" t="s">
        <v>968</v>
      </c>
      <c r="V53" s="258"/>
      <c r="W53" s="259"/>
      <c r="X53" s="260"/>
      <c r="Y53" s="8"/>
      <c r="Z53" s="8"/>
    </row>
    <row r="54" spans="1:26" ht="47.25" x14ac:dyDescent="0.25">
      <c r="A54" s="265" t="s">
        <v>1036</v>
      </c>
      <c r="B54" s="266" t="s">
        <v>1037</v>
      </c>
      <c r="C54" s="267" t="s">
        <v>1038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67" t="s">
        <v>968</v>
      </c>
      <c r="L54" s="267" t="s">
        <v>968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7" t="s">
        <v>968</v>
      </c>
      <c r="V54" s="258"/>
      <c r="W54" s="259"/>
      <c r="X54" s="260"/>
      <c r="Y54" s="8"/>
      <c r="Z54" s="8"/>
    </row>
    <row r="55" spans="1:26" ht="31.5" x14ac:dyDescent="0.25">
      <c r="A55" s="265" t="s">
        <v>1039</v>
      </c>
      <c r="B55" s="269" t="s">
        <v>1024</v>
      </c>
      <c r="C55" s="267" t="s">
        <v>1040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67" t="s">
        <v>968</v>
      </c>
      <c r="L55" s="267" t="s">
        <v>968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7" t="s">
        <v>968</v>
      </c>
      <c r="V55" s="258"/>
      <c r="W55" s="259"/>
      <c r="X55" s="260"/>
      <c r="Y55" s="8"/>
      <c r="Z55" s="8"/>
    </row>
    <row r="56" spans="1:26" ht="31.5" x14ac:dyDescent="0.25">
      <c r="A56" s="265" t="s">
        <v>1041</v>
      </c>
      <c r="B56" s="269" t="s">
        <v>1027</v>
      </c>
      <c r="C56" s="267" t="s">
        <v>1042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67" t="s">
        <v>968</v>
      </c>
      <c r="L56" s="267" t="s">
        <v>968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7" t="s">
        <v>968</v>
      </c>
      <c r="V56" s="258"/>
      <c r="W56" s="259"/>
      <c r="X56" s="260"/>
      <c r="Y56" s="8"/>
      <c r="Z56" s="8"/>
    </row>
    <row r="57" spans="1:26" ht="47.25" x14ac:dyDescent="0.25">
      <c r="A57" s="265" t="s">
        <v>1043</v>
      </c>
      <c r="B57" s="266" t="s">
        <v>1044</v>
      </c>
      <c r="C57" s="267" t="s">
        <v>1045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67" t="s">
        <v>968</v>
      </c>
      <c r="L57" s="267" t="s">
        <v>968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7" t="s">
        <v>968</v>
      </c>
      <c r="V57" s="258"/>
      <c r="W57" s="259"/>
      <c r="X57" s="260"/>
      <c r="Y57" s="8"/>
      <c r="Z57" s="8"/>
    </row>
    <row r="58" spans="1:26" ht="31.5" x14ac:dyDescent="0.25">
      <c r="A58" s="265" t="s">
        <v>1046</v>
      </c>
      <c r="B58" s="269" t="s">
        <v>1024</v>
      </c>
      <c r="C58" s="267" t="s">
        <v>1047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67" t="s">
        <v>968</v>
      </c>
      <c r="L58" s="267" t="s">
        <v>968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7" t="s">
        <v>968</v>
      </c>
      <c r="V58" s="258"/>
      <c r="W58" s="259"/>
      <c r="X58" s="260"/>
      <c r="Y58" s="8"/>
      <c r="Z58" s="8"/>
    </row>
    <row r="59" spans="1:26" ht="31.5" x14ac:dyDescent="0.25">
      <c r="A59" s="265" t="s">
        <v>1048</v>
      </c>
      <c r="B59" s="269" t="s">
        <v>1027</v>
      </c>
      <c r="C59" s="267" t="s">
        <v>1049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67" t="s">
        <v>968</v>
      </c>
      <c r="L59" s="267" t="s">
        <v>968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7" t="s">
        <v>968</v>
      </c>
      <c r="V59" s="258"/>
      <c r="W59" s="259"/>
      <c r="X59" s="260"/>
      <c r="Y59" s="8"/>
      <c r="Z59" s="8"/>
    </row>
    <row r="60" spans="1:26" ht="47.25" x14ac:dyDescent="0.25">
      <c r="A60" s="265" t="s">
        <v>1050</v>
      </c>
      <c r="B60" s="266" t="s">
        <v>1051</v>
      </c>
      <c r="C60" s="267" t="s">
        <v>1052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67" t="s">
        <v>968</v>
      </c>
      <c r="L60" s="267" t="s">
        <v>968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7" t="s">
        <v>968</v>
      </c>
      <c r="V60" s="258"/>
      <c r="W60" s="259"/>
      <c r="X60" s="260"/>
      <c r="Y60" s="8"/>
      <c r="Z60" s="8"/>
    </row>
    <row r="61" spans="1:26" ht="31.5" x14ac:dyDescent="0.25">
      <c r="A61" s="265" t="s">
        <v>1053</v>
      </c>
      <c r="B61" s="269" t="s">
        <v>1024</v>
      </c>
      <c r="C61" s="267" t="s">
        <v>1054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67" t="s">
        <v>968</v>
      </c>
      <c r="L61" s="267" t="s">
        <v>968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7" t="s">
        <v>968</v>
      </c>
      <c r="V61" s="258"/>
      <c r="W61" s="259"/>
      <c r="X61" s="260"/>
      <c r="Y61" s="8"/>
      <c r="Z61" s="8"/>
    </row>
    <row r="62" spans="1:26" ht="31.5" x14ac:dyDescent="0.25">
      <c r="A62" s="265" t="s">
        <v>1055</v>
      </c>
      <c r="B62" s="269" t="s">
        <v>1027</v>
      </c>
      <c r="C62" s="267" t="s">
        <v>1056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67" t="s">
        <v>968</v>
      </c>
      <c r="L62" s="267" t="s">
        <v>968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7" t="s">
        <v>968</v>
      </c>
      <c r="V62" s="258"/>
      <c r="W62" s="259"/>
      <c r="X62" s="260"/>
      <c r="Y62" s="8"/>
      <c r="Z62" s="8"/>
    </row>
    <row r="63" spans="1:26" ht="47.25" x14ac:dyDescent="0.25">
      <c r="A63" s="265" t="s">
        <v>1057</v>
      </c>
      <c r="B63" s="266" t="s">
        <v>1058</v>
      </c>
      <c r="C63" s="267" t="s">
        <v>1059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67" t="s">
        <v>968</v>
      </c>
      <c r="L63" s="267" t="s">
        <v>968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7" t="s">
        <v>968</v>
      </c>
      <c r="V63" s="258"/>
      <c r="W63" s="259"/>
      <c r="X63" s="260"/>
      <c r="Y63" s="8"/>
      <c r="Z63" s="8"/>
    </row>
    <row r="64" spans="1:26" ht="31.5" x14ac:dyDescent="0.25">
      <c r="A64" s="265" t="s">
        <v>1060</v>
      </c>
      <c r="B64" s="269" t="s">
        <v>1024</v>
      </c>
      <c r="C64" s="267" t="s">
        <v>1061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67" t="s">
        <v>968</v>
      </c>
      <c r="L64" s="267" t="s">
        <v>968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7" t="s">
        <v>968</v>
      </c>
      <c r="V64" s="258"/>
      <c r="W64" s="259"/>
      <c r="X64" s="260"/>
      <c r="Y64" s="8"/>
      <c r="Z64" s="8"/>
    </row>
    <row r="65" spans="1:33" ht="31.5" x14ac:dyDescent="0.25">
      <c r="A65" s="265" t="s">
        <v>1062</v>
      </c>
      <c r="B65" s="269" t="s">
        <v>1027</v>
      </c>
      <c r="C65" s="267" t="s">
        <v>1063</v>
      </c>
      <c r="D65" s="267" t="s">
        <v>968</v>
      </c>
      <c r="E65" s="267" t="s">
        <v>968</v>
      </c>
      <c r="F65" s="267" t="s">
        <v>968</v>
      </c>
      <c r="G65" s="267" t="s">
        <v>968</v>
      </c>
      <c r="H65" s="267" t="s">
        <v>968</v>
      </c>
      <c r="I65" s="267" t="s">
        <v>968</v>
      </c>
      <c r="J65" s="267" t="s">
        <v>968</v>
      </c>
      <c r="K65" s="267" t="s">
        <v>968</v>
      </c>
      <c r="L65" s="267" t="s">
        <v>968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7" t="s">
        <v>968</v>
      </c>
      <c r="V65" s="258"/>
      <c r="W65" s="259"/>
      <c r="X65" s="260"/>
      <c r="Y65" s="8"/>
      <c r="Z65" s="8"/>
    </row>
    <row r="66" spans="1:33" ht="31.5" x14ac:dyDescent="0.25">
      <c r="A66" s="265" t="s">
        <v>1064</v>
      </c>
      <c r="B66" s="270" t="s">
        <v>1065</v>
      </c>
      <c r="C66" s="267" t="s">
        <v>1066</v>
      </c>
      <c r="D66" s="267" t="s">
        <v>968</v>
      </c>
      <c r="E66" s="267" t="s">
        <v>968</v>
      </c>
      <c r="F66" s="267" t="s">
        <v>968</v>
      </c>
      <c r="G66" s="267" t="s">
        <v>968</v>
      </c>
      <c r="H66" s="267" t="s">
        <v>968</v>
      </c>
      <c r="I66" s="267" t="s">
        <v>968</v>
      </c>
      <c r="J66" s="267" t="s">
        <v>968</v>
      </c>
      <c r="K66" s="267" t="s">
        <v>968</v>
      </c>
      <c r="L66" s="267" t="s">
        <v>968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67" t="s">
        <v>968</v>
      </c>
      <c r="V66" s="258"/>
      <c r="W66" s="259"/>
      <c r="X66" s="260"/>
      <c r="Y66" s="8"/>
      <c r="Z66" s="8"/>
    </row>
    <row r="67" spans="1:33" ht="44.25" customHeight="1" x14ac:dyDescent="0.25">
      <c r="A67" s="411" t="s">
        <v>89</v>
      </c>
      <c r="B67" s="411"/>
      <c r="C67" s="411"/>
      <c r="D67" s="411"/>
      <c r="E67" s="411"/>
      <c r="F67" s="411"/>
      <c r="G67" s="411"/>
      <c r="H67" s="411"/>
      <c r="I67" s="411"/>
      <c r="J67" s="411"/>
      <c r="K67" s="411"/>
      <c r="L67" s="411"/>
      <c r="M67" s="411"/>
      <c r="N67" s="411"/>
      <c r="O67" s="411"/>
      <c r="P67" s="411"/>
      <c r="Q67" s="411"/>
      <c r="R67" s="411"/>
      <c r="S67" s="411"/>
      <c r="T67" s="411"/>
      <c r="U67" s="411"/>
      <c r="V67" s="411"/>
      <c r="W67" s="411"/>
      <c r="X67" s="411"/>
      <c r="Y67" s="5"/>
      <c r="Z67" s="5"/>
      <c r="AA67" s="8"/>
      <c r="AG67" s="4"/>
    </row>
    <row r="68" spans="1:33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33" ht="18.75" x14ac:dyDescent="0.3">
      <c r="A69" s="8"/>
      <c r="B69" s="344" t="s">
        <v>1084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33" ht="18.75" x14ac:dyDescent="0.3">
      <c r="A70" s="8"/>
      <c r="B70" s="344" t="s">
        <v>1085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33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33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33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9">
    <mergeCell ref="A67:X67"/>
    <mergeCell ref="A12:X12"/>
    <mergeCell ref="A13:X13"/>
    <mergeCell ref="V19:X19"/>
    <mergeCell ref="A14:X14"/>
    <mergeCell ref="V15:X18"/>
    <mergeCell ref="D15:D18"/>
    <mergeCell ref="E17:J17"/>
    <mergeCell ref="K17:P17"/>
    <mergeCell ref="E15:P16"/>
    <mergeCell ref="Q15:U17"/>
    <mergeCell ref="A15:A18"/>
    <mergeCell ref="B15:B18"/>
    <mergeCell ref="C15:C18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2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1"/>
  <sheetViews>
    <sheetView view="pageBreakPreview" zoomScale="80" zoomScaleSheetLayoutView="80" workbookViewId="0">
      <selection activeCell="A6" sqref="A6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1" width="6.375" style="6" customWidth="1"/>
    <col min="12" max="12" width="10" style="6" customWidth="1"/>
    <col min="13" max="26" width="6.375" style="6" customWidth="1"/>
    <col min="27" max="27" width="27.625" style="6" customWidth="1"/>
    <col min="28" max="16384" width="9" style="6"/>
  </cols>
  <sheetData>
    <row r="1" spans="1:36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4" t="s">
        <v>61</v>
      </c>
      <c r="AB1" s="8"/>
      <c r="AC1" s="11"/>
      <c r="AE1" s="2"/>
    </row>
    <row r="2" spans="1:36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2" t="s">
        <v>0</v>
      </c>
      <c r="AB2" s="8"/>
      <c r="AC2" s="11"/>
      <c r="AE2" s="2"/>
    </row>
    <row r="3" spans="1:36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2" t="s">
        <v>939</v>
      </c>
      <c r="AB3" s="8"/>
      <c r="AC3" s="11"/>
      <c r="AE3" s="2"/>
    </row>
    <row r="4" spans="1:36" s="23" customFormat="1" ht="18.75" x14ac:dyDescent="0.25">
      <c r="A4" s="410" t="s">
        <v>257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0"/>
      <c r="Z4" s="410"/>
      <c r="AA4" s="410"/>
      <c r="AB4" s="196"/>
      <c r="AC4" s="196"/>
      <c r="AD4" s="196"/>
      <c r="AE4" s="196"/>
      <c r="AF4" s="196"/>
    </row>
    <row r="5" spans="1:36" s="9" customFormat="1" ht="18.75" x14ac:dyDescent="0.3">
      <c r="A5" s="383" t="s">
        <v>1089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174"/>
      <c r="AC5" s="174"/>
      <c r="AD5" s="174"/>
      <c r="AE5" s="174"/>
      <c r="AF5" s="174"/>
      <c r="AG5" s="174"/>
    </row>
    <row r="6" spans="1:36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</row>
    <row r="7" spans="1:36" s="9" customFormat="1" ht="18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384"/>
      <c r="W7" s="384"/>
      <c r="X7" s="384"/>
      <c r="Y7" s="384"/>
      <c r="Z7" s="384"/>
      <c r="AA7" s="384"/>
      <c r="AB7" s="174"/>
      <c r="AC7" s="174"/>
      <c r="AD7" s="174"/>
      <c r="AE7" s="174"/>
      <c r="AF7" s="174"/>
    </row>
    <row r="8" spans="1:36" x14ac:dyDescent="0.25">
      <c r="A8" s="430" t="s">
        <v>74</v>
      </c>
      <c r="B8" s="430"/>
      <c r="C8" s="430"/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0"/>
      <c r="R8" s="430"/>
      <c r="S8" s="430"/>
      <c r="T8" s="430"/>
      <c r="U8" s="430"/>
      <c r="V8" s="430"/>
      <c r="W8" s="430"/>
      <c r="X8" s="430"/>
      <c r="Y8" s="430"/>
      <c r="Z8" s="430"/>
      <c r="AA8" s="430"/>
      <c r="AB8" s="25"/>
      <c r="AC8" s="25"/>
      <c r="AD8" s="25"/>
      <c r="AE8" s="25"/>
      <c r="AF8" s="25"/>
    </row>
    <row r="9" spans="1:36" x14ac:dyDescent="0.25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</row>
    <row r="10" spans="1:36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186"/>
      <c r="AC10" s="186"/>
      <c r="AD10" s="186"/>
      <c r="AE10" s="186"/>
      <c r="AF10" s="186"/>
    </row>
    <row r="11" spans="1:36" ht="18.75" x14ac:dyDescent="0.3">
      <c r="AF11" s="32"/>
    </row>
    <row r="12" spans="1:36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384"/>
      <c r="Y12" s="384"/>
      <c r="Z12" s="384"/>
      <c r="AA12" s="384"/>
      <c r="AB12" s="20"/>
      <c r="AC12" s="187"/>
      <c r="AD12" s="187"/>
      <c r="AE12" s="187"/>
      <c r="AF12" s="187"/>
    </row>
    <row r="13" spans="1:36" x14ac:dyDescent="0.25">
      <c r="A13" s="372" t="s">
        <v>944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25"/>
      <c r="AC13" s="25"/>
      <c r="AD13" s="25"/>
      <c r="AE13" s="25"/>
      <c r="AF13" s="25"/>
    </row>
    <row r="14" spans="1:36" x14ac:dyDescent="0.25">
      <c r="A14" s="8"/>
      <c r="B14" s="200"/>
      <c r="C14" s="201"/>
      <c r="D14" s="201"/>
      <c r="E14" s="26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25">
      <c r="A15" s="400" t="s">
        <v>72</v>
      </c>
      <c r="B15" s="403" t="s">
        <v>20</v>
      </c>
      <c r="C15" s="403" t="s">
        <v>5</v>
      </c>
      <c r="D15" s="400" t="s">
        <v>180</v>
      </c>
      <c r="E15" s="399" t="s">
        <v>1102</v>
      </c>
      <c r="F15" s="399"/>
      <c r="G15" s="399"/>
      <c r="H15" s="399"/>
      <c r="I15" s="399"/>
      <c r="J15" s="399"/>
      <c r="K15" s="399"/>
      <c r="L15" s="399"/>
      <c r="M15" s="399"/>
      <c r="N15" s="399"/>
      <c r="O15" s="399"/>
      <c r="P15" s="399"/>
      <c r="Q15" s="399"/>
      <c r="R15" s="399"/>
      <c r="S15" s="399"/>
      <c r="T15" s="421" t="s">
        <v>1101</v>
      </c>
      <c r="U15" s="422"/>
      <c r="V15" s="422"/>
      <c r="W15" s="422"/>
      <c r="X15" s="422"/>
      <c r="Y15" s="422"/>
      <c r="Z15" s="423"/>
      <c r="AA15" s="414" t="s">
        <v>7</v>
      </c>
      <c r="AB15" s="8"/>
      <c r="AC15" s="8"/>
    </row>
    <row r="16" spans="1:36" ht="26.25" customHeight="1" x14ac:dyDescent="0.25">
      <c r="A16" s="401"/>
      <c r="B16" s="404"/>
      <c r="C16" s="404"/>
      <c r="D16" s="401"/>
      <c r="E16" s="399"/>
      <c r="F16" s="399"/>
      <c r="G16" s="399"/>
      <c r="H16" s="399"/>
      <c r="I16" s="399"/>
      <c r="J16" s="399"/>
      <c r="K16" s="399"/>
      <c r="L16" s="399"/>
      <c r="M16" s="399"/>
      <c r="N16" s="399"/>
      <c r="O16" s="399"/>
      <c r="P16" s="399"/>
      <c r="Q16" s="399"/>
      <c r="R16" s="399"/>
      <c r="S16" s="399"/>
      <c r="T16" s="427"/>
      <c r="U16" s="428"/>
      <c r="V16" s="428"/>
      <c r="W16" s="428"/>
      <c r="X16" s="428"/>
      <c r="Y16" s="428"/>
      <c r="Z16" s="429"/>
      <c r="AA16" s="414"/>
      <c r="AB16" s="8"/>
      <c r="AC16" s="8"/>
    </row>
    <row r="17" spans="1:29" ht="30" customHeight="1" x14ac:dyDescent="0.25">
      <c r="A17" s="401"/>
      <c r="B17" s="404"/>
      <c r="C17" s="404"/>
      <c r="D17" s="401"/>
      <c r="E17" s="399" t="s">
        <v>9</v>
      </c>
      <c r="F17" s="399"/>
      <c r="G17" s="399"/>
      <c r="H17" s="399"/>
      <c r="I17" s="399"/>
      <c r="J17" s="399"/>
      <c r="K17" s="399"/>
      <c r="L17" s="399" t="s">
        <v>10</v>
      </c>
      <c r="M17" s="399"/>
      <c r="N17" s="399"/>
      <c r="O17" s="399"/>
      <c r="P17" s="399"/>
      <c r="Q17" s="399"/>
      <c r="R17" s="399"/>
      <c r="S17" s="399"/>
      <c r="T17" s="424"/>
      <c r="U17" s="425"/>
      <c r="V17" s="425"/>
      <c r="W17" s="425"/>
      <c r="X17" s="425"/>
      <c r="Y17" s="425"/>
      <c r="Z17" s="426"/>
      <c r="AA17" s="414"/>
      <c r="AB17" s="8"/>
      <c r="AC17" s="8"/>
    </row>
    <row r="18" spans="1:29" ht="96" customHeight="1" x14ac:dyDescent="0.25">
      <c r="A18" s="402"/>
      <c r="B18" s="405"/>
      <c r="C18" s="405"/>
      <c r="D18" s="402"/>
      <c r="E18" s="14" t="s">
        <v>2</v>
      </c>
      <c r="F18" s="14" t="s">
        <v>3</v>
      </c>
      <c r="G18" s="14" t="s">
        <v>11</v>
      </c>
      <c r="H18" s="14" t="s">
        <v>12</v>
      </c>
      <c r="I18" s="14" t="s">
        <v>6</v>
      </c>
      <c r="J18" s="14" t="s">
        <v>1080</v>
      </c>
      <c r="K18" s="48" t="s">
        <v>1074</v>
      </c>
      <c r="L18" s="49" t="s">
        <v>281</v>
      </c>
      <c r="M18" s="14" t="s">
        <v>2</v>
      </c>
      <c r="N18" s="14" t="s">
        <v>3</v>
      </c>
      <c r="O18" s="14" t="s">
        <v>11</v>
      </c>
      <c r="P18" s="14" t="s">
        <v>12</v>
      </c>
      <c r="Q18" s="14" t="s">
        <v>6</v>
      </c>
      <c r="R18" s="14" t="s">
        <v>1080</v>
      </c>
      <c r="S18" s="48" t="s">
        <v>1074</v>
      </c>
      <c r="T18" s="14" t="s">
        <v>2</v>
      </c>
      <c r="U18" s="14" t="s">
        <v>3</v>
      </c>
      <c r="V18" s="14" t="s">
        <v>11</v>
      </c>
      <c r="W18" s="14" t="s">
        <v>12</v>
      </c>
      <c r="X18" s="14" t="s">
        <v>6</v>
      </c>
      <c r="Y18" s="14" t="s">
        <v>1</v>
      </c>
      <c r="Z18" s="48" t="s">
        <v>1074</v>
      </c>
      <c r="AA18" s="414"/>
      <c r="AB18" s="8"/>
      <c r="AC18" s="8"/>
    </row>
    <row r="19" spans="1:29" x14ac:dyDescent="0.25">
      <c r="A19" s="28">
        <v>1</v>
      </c>
      <c r="B19" s="28">
        <v>2</v>
      </c>
      <c r="C19" s="28">
        <v>3</v>
      </c>
      <c r="D19" s="199">
        <f>C19+1</f>
        <v>4</v>
      </c>
      <c r="E19" s="28">
        <f t="shared" ref="E19:L19" si="0">D19+1</f>
        <v>5</v>
      </c>
      <c r="F19" s="28">
        <f t="shared" si="0"/>
        <v>6</v>
      </c>
      <c r="G19" s="28">
        <f t="shared" si="0"/>
        <v>7</v>
      </c>
      <c r="H19" s="28">
        <f t="shared" si="0"/>
        <v>8</v>
      </c>
      <c r="I19" s="28">
        <f t="shared" si="0"/>
        <v>9</v>
      </c>
      <c r="J19" s="28">
        <f t="shared" si="0"/>
        <v>10</v>
      </c>
      <c r="K19" s="28">
        <f t="shared" si="0"/>
        <v>11</v>
      </c>
      <c r="L19" s="28">
        <f t="shared" si="0"/>
        <v>12</v>
      </c>
      <c r="M19" s="28">
        <f t="shared" ref="M19:AA19" si="1">L19+1</f>
        <v>13</v>
      </c>
      <c r="N19" s="28">
        <f t="shared" si="1"/>
        <v>14</v>
      </c>
      <c r="O19" s="28">
        <f t="shared" si="1"/>
        <v>15</v>
      </c>
      <c r="P19" s="28">
        <f t="shared" si="1"/>
        <v>16</v>
      </c>
      <c r="Q19" s="28">
        <f t="shared" si="1"/>
        <v>17</v>
      </c>
      <c r="R19" s="28">
        <f t="shared" si="1"/>
        <v>18</v>
      </c>
      <c r="S19" s="28">
        <f t="shared" si="1"/>
        <v>19</v>
      </c>
      <c r="T19" s="28">
        <f t="shared" si="1"/>
        <v>20</v>
      </c>
      <c r="U19" s="28">
        <f t="shared" si="1"/>
        <v>21</v>
      </c>
      <c r="V19" s="28">
        <f t="shared" si="1"/>
        <v>22</v>
      </c>
      <c r="W19" s="28">
        <f t="shared" si="1"/>
        <v>23</v>
      </c>
      <c r="X19" s="28">
        <f t="shared" si="1"/>
        <v>24</v>
      </c>
      <c r="Y19" s="28">
        <f t="shared" si="1"/>
        <v>25</v>
      </c>
      <c r="Z19" s="28">
        <f t="shared" si="1"/>
        <v>26</v>
      </c>
      <c r="AA19" s="28">
        <f t="shared" si="1"/>
        <v>27</v>
      </c>
      <c r="AB19" s="8"/>
      <c r="AC19" s="8"/>
    </row>
    <row r="20" spans="1:29" ht="31.5" x14ac:dyDescent="0.25">
      <c r="A20" s="265"/>
      <c r="B20" s="266" t="s">
        <v>179</v>
      </c>
      <c r="C20" s="267" t="s">
        <v>968</v>
      </c>
      <c r="D20" s="267" t="s">
        <v>968</v>
      </c>
      <c r="E20" s="267" t="s">
        <v>968</v>
      </c>
      <c r="F20" s="267" t="s">
        <v>968</v>
      </c>
      <c r="G20" s="267" t="s">
        <v>968</v>
      </c>
      <c r="H20" s="267" t="s">
        <v>968</v>
      </c>
      <c r="I20" s="267" t="s">
        <v>968</v>
      </c>
      <c r="J20" s="267">
        <f>J26</f>
        <v>0</v>
      </c>
      <c r="K20" s="267">
        <f>K26</f>
        <v>0</v>
      </c>
      <c r="L20" s="267" t="s">
        <v>968</v>
      </c>
      <c r="M20" s="267" t="s">
        <v>968</v>
      </c>
      <c r="N20" s="267" t="s">
        <v>968</v>
      </c>
      <c r="O20" s="267" t="s">
        <v>968</v>
      </c>
      <c r="P20" s="267" t="s">
        <v>968</v>
      </c>
      <c r="Q20" s="267" t="s">
        <v>968</v>
      </c>
      <c r="R20" s="267" t="s">
        <v>968</v>
      </c>
      <c r="S20" s="267" t="s">
        <v>968</v>
      </c>
      <c r="T20" s="267" t="s">
        <v>968</v>
      </c>
      <c r="U20" s="267" t="s">
        <v>968</v>
      </c>
      <c r="V20" s="267" t="s">
        <v>968</v>
      </c>
      <c r="W20" s="267" t="s">
        <v>968</v>
      </c>
      <c r="X20" s="267" t="s">
        <v>968</v>
      </c>
      <c r="Y20" s="267" t="s">
        <v>968</v>
      </c>
      <c r="Z20" s="267" t="s">
        <v>968</v>
      </c>
      <c r="AA20" s="260"/>
      <c r="AB20" s="8"/>
      <c r="AC20" s="8"/>
    </row>
    <row r="21" spans="1:29" ht="31.5" x14ac:dyDescent="0.25">
      <c r="A21" s="265" t="s">
        <v>969</v>
      </c>
      <c r="B21" s="266" t="s">
        <v>970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67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7" t="s">
        <v>968</v>
      </c>
      <c r="Y21" s="267" t="s">
        <v>968</v>
      </c>
      <c r="Z21" s="267" t="s">
        <v>968</v>
      </c>
      <c r="AA21" s="260"/>
      <c r="AB21" s="8"/>
      <c r="AC21" s="8"/>
    </row>
    <row r="22" spans="1:29" ht="47.25" x14ac:dyDescent="0.25">
      <c r="A22" s="265" t="s">
        <v>971</v>
      </c>
      <c r="B22" s="266" t="s">
        <v>972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7" t="s">
        <v>968</v>
      </c>
      <c r="Y22" s="267" t="s">
        <v>968</v>
      </c>
      <c r="Z22" s="267" t="s">
        <v>968</v>
      </c>
      <c r="AA22" s="260"/>
      <c r="AB22" s="8"/>
      <c r="AC22" s="8"/>
    </row>
    <row r="23" spans="1:29" ht="78.75" x14ac:dyDescent="0.25">
      <c r="A23" s="265" t="s">
        <v>973</v>
      </c>
      <c r="B23" s="266" t="s">
        <v>974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7" t="s">
        <v>968</v>
      </c>
      <c r="Y23" s="267" t="s">
        <v>968</v>
      </c>
      <c r="Z23" s="267" t="s">
        <v>968</v>
      </c>
      <c r="AA23" s="260"/>
      <c r="AB23" s="8"/>
      <c r="AC23" s="8"/>
    </row>
    <row r="24" spans="1:29" ht="47.25" x14ac:dyDescent="0.25">
      <c r="A24" s="265" t="s">
        <v>975</v>
      </c>
      <c r="B24" s="266" t="s">
        <v>976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7" t="s">
        <v>968</v>
      </c>
      <c r="Y24" s="267" t="s">
        <v>968</v>
      </c>
      <c r="Z24" s="267" t="s">
        <v>968</v>
      </c>
      <c r="AA24" s="260"/>
      <c r="AB24" s="8"/>
      <c r="AC24" s="8"/>
    </row>
    <row r="25" spans="1:29" ht="47.25" x14ac:dyDescent="0.25">
      <c r="A25" s="265" t="s">
        <v>977</v>
      </c>
      <c r="B25" s="266" t="s">
        <v>978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7" t="s">
        <v>968</v>
      </c>
      <c r="Y25" s="267" t="s">
        <v>968</v>
      </c>
      <c r="Z25" s="267" t="s">
        <v>968</v>
      </c>
      <c r="AA25" s="260"/>
      <c r="AB25" s="8"/>
      <c r="AC25" s="8"/>
    </row>
    <row r="26" spans="1:29" ht="31.5" x14ac:dyDescent="0.25">
      <c r="A26" s="265" t="s">
        <v>979</v>
      </c>
      <c r="B26" s="268" t="s">
        <v>980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>
        <f>J43</f>
        <v>0</v>
      </c>
      <c r="K26" s="267">
        <f>K43</f>
        <v>0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7" t="s">
        <v>968</v>
      </c>
      <c r="Y26" s="267" t="s">
        <v>968</v>
      </c>
      <c r="Z26" s="267" t="s">
        <v>968</v>
      </c>
      <c r="AA26" s="260"/>
      <c r="AB26" s="8"/>
      <c r="AC26" s="8"/>
    </row>
    <row r="27" spans="1:29" x14ac:dyDescent="0.25">
      <c r="A27" s="265" t="s">
        <v>981</v>
      </c>
      <c r="B27" s="266" t="s">
        <v>982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67" t="s">
        <v>968</v>
      </c>
      <c r="X27" s="267" t="s">
        <v>968</v>
      </c>
      <c r="Y27" s="267" t="s">
        <v>968</v>
      </c>
      <c r="Z27" s="267" t="s">
        <v>968</v>
      </c>
      <c r="AA27" s="260"/>
      <c r="AB27" s="8"/>
      <c r="AC27" s="8"/>
    </row>
    <row r="28" spans="1:29" ht="31.5" x14ac:dyDescent="0.25">
      <c r="A28" s="265" t="s">
        <v>185</v>
      </c>
      <c r="B28" s="266" t="s">
        <v>983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7" t="s">
        <v>968</v>
      </c>
      <c r="Y28" s="267" t="s">
        <v>968</v>
      </c>
      <c r="Z28" s="267" t="s">
        <v>968</v>
      </c>
      <c r="AA28" s="260"/>
      <c r="AB28" s="8"/>
      <c r="AC28" s="8"/>
    </row>
    <row r="29" spans="1:29" ht="47.25" x14ac:dyDescent="0.25">
      <c r="A29" s="265" t="s">
        <v>187</v>
      </c>
      <c r="B29" s="266" t="s">
        <v>984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7" t="s">
        <v>968</v>
      </c>
      <c r="Y29" s="267" t="s">
        <v>968</v>
      </c>
      <c r="Z29" s="267" t="s">
        <v>968</v>
      </c>
      <c r="AA29" s="260"/>
      <c r="AB29" s="8"/>
      <c r="AC29" s="8"/>
    </row>
    <row r="30" spans="1:29" ht="47.25" x14ac:dyDescent="0.25">
      <c r="A30" s="265" t="s">
        <v>200</v>
      </c>
      <c r="B30" s="266" t="s">
        <v>985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7" t="s">
        <v>968</v>
      </c>
      <c r="Y30" s="267" t="s">
        <v>968</v>
      </c>
      <c r="Z30" s="267" t="s">
        <v>968</v>
      </c>
      <c r="AA30" s="260"/>
      <c r="AB30" s="8"/>
      <c r="AC30" s="8"/>
    </row>
    <row r="31" spans="1:29" ht="63" x14ac:dyDescent="0.25">
      <c r="A31" s="265" t="s">
        <v>201</v>
      </c>
      <c r="B31" s="266" t="s">
        <v>986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7" t="s">
        <v>968</v>
      </c>
      <c r="Y31" s="267" t="s">
        <v>968</v>
      </c>
      <c r="Z31" s="267" t="s">
        <v>968</v>
      </c>
      <c r="AA31" s="260"/>
      <c r="AB31" s="8"/>
      <c r="AC31" s="8"/>
    </row>
    <row r="32" spans="1:29" ht="110.25" x14ac:dyDescent="0.25">
      <c r="A32" s="265" t="s">
        <v>987</v>
      </c>
      <c r="B32" s="266" t="s">
        <v>988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7" t="s">
        <v>968</v>
      </c>
      <c r="Y32" s="267" t="s">
        <v>968</v>
      </c>
      <c r="Z32" s="267" t="s">
        <v>968</v>
      </c>
      <c r="AA32" s="260"/>
      <c r="AB32" s="8"/>
      <c r="AC32" s="8"/>
    </row>
    <row r="33" spans="1:29" ht="47.25" x14ac:dyDescent="0.25">
      <c r="A33" s="265" t="s">
        <v>203</v>
      </c>
      <c r="B33" s="266" t="s">
        <v>989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7" t="s">
        <v>968</v>
      </c>
      <c r="Y33" s="267" t="s">
        <v>968</v>
      </c>
      <c r="Z33" s="267" t="s">
        <v>968</v>
      </c>
      <c r="AA33" s="260"/>
      <c r="AB33" s="8"/>
      <c r="AC33" s="8"/>
    </row>
    <row r="34" spans="1:29" ht="78.75" x14ac:dyDescent="0.25">
      <c r="A34" s="265" t="s">
        <v>204</v>
      </c>
      <c r="B34" s="266" t="s">
        <v>990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7" t="s">
        <v>968</v>
      </c>
      <c r="Y34" s="267" t="s">
        <v>968</v>
      </c>
      <c r="Z34" s="267" t="s">
        <v>968</v>
      </c>
      <c r="AA34" s="260"/>
      <c r="AB34" s="8"/>
      <c r="AC34" s="8"/>
    </row>
    <row r="35" spans="1:29" ht="63" x14ac:dyDescent="0.25">
      <c r="A35" s="265" t="s">
        <v>214</v>
      </c>
      <c r="B35" s="266" t="s">
        <v>992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7" t="s">
        <v>968</v>
      </c>
      <c r="Y35" s="267" t="s">
        <v>968</v>
      </c>
      <c r="Z35" s="267" t="s">
        <v>968</v>
      </c>
      <c r="AA35" s="260"/>
      <c r="AB35" s="8"/>
      <c r="AC35" s="8"/>
    </row>
    <row r="36" spans="1:29" ht="47.25" x14ac:dyDescent="0.25">
      <c r="A36" s="265" t="s">
        <v>215</v>
      </c>
      <c r="B36" s="266" t="s">
        <v>993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7" t="s">
        <v>968</v>
      </c>
      <c r="Y36" s="267" t="s">
        <v>968</v>
      </c>
      <c r="Z36" s="267" t="s">
        <v>968</v>
      </c>
      <c r="AA36" s="260"/>
      <c r="AB36" s="8"/>
      <c r="AC36" s="8"/>
    </row>
    <row r="37" spans="1:29" ht="63" x14ac:dyDescent="0.25">
      <c r="A37" s="265" t="s">
        <v>994</v>
      </c>
      <c r="B37" s="266" t="s">
        <v>995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7" t="s">
        <v>968</v>
      </c>
      <c r="Y37" s="267" t="s">
        <v>968</v>
      </c>
      <c r="Z37" s="267" t="s">
        <v>968</v>
      </c>
      <c r="AA37" s="260"/>
      <c r="AB37" s="8"/>
      <c r="AC37" s="8"/>
    </row>
    <row r="38" spans="1:29" ht="94.5" x14ac:dyDescent="0.25">
      <c r="A38" s="265" t="s">
        <v>226</v>
      </c>
      <c r="B38" s="266" t="s">
        <v>1000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7" t="s">
        <v>968</v>
      </c>
      <c r="Y38" s="267" t="s">
        <v>968</v>
      </c>
      <c r="Z38" s="267" t="s">
        <v>968</v>
      </c>
      <c r="AA38" s="260"/>
      <c r="AB38" s="8"/>
      <c r="AC38" s="8"/>
    </row>
    <row r="39" spans="1:29" ht="78.75" x14ac:dyDescent="0.25">
      <c r="A39" s="265" t="s">
        <v>1001</v>
      </c>
      <c r="B39" s="266" t="s">
        <v>1002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7" t="s">
        <v>968</v>
      </c>
      <c r="Y39" s="267" t="s">
        <v>968</v>
      </c>
      <c r="Z39" s="267" t="s">
        <v>968</v>
      </c>
      <c r="AA39" s="260"/>
      <c r="AB39" s="8"/>
      <c r="AC39" s="8"/>
    </row>
    <row r="40" spans="1:29" ht="78.75" x14ac:dyDescent="0.25">
      <c r="A40" s="265" t="s">
        <v>1003</v>
      </c>
      <c r="B40" s="266" t="s">
        <v>1004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7" t="s">
        <v>968</v>
      </c>
      <c r="Y40" s="267" t="s">
        <v>968</v>
      </c>
      <c r="Z40" s="267" t="s">
        <v>968</v>
      </c>
      <c r="AA40" s="260"/>
      <c r="AB40" s="8"/>
      <c r="AC40" s="8"/>
    </row>
    <row r="41" spans="1:29" ht="47.25" x14ac:dyDescent="0.25">
      <c r="A41" s="265" t="s">
        <v>227</v>
      </c>
      <c r="B41" s="266" t="s">
        <v>1005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7" t="s">
        <v>968</v>
      </c>
      <c r="Y41" s="267" t="s">
        <v>968</v>
      </c>
      <c r="Z41" s="267" t="s">
        <v>968</v>
      </c>
      <c r="AA41" s="260"/>
      <c r="AB41" s="8"/>
      <c r="AC41" s="8"/>
    </row>
    <row r="42" spans="1:29" ht="47.25" x14ac:dyDescent="0.25">
      <c r="A42" s="265" t="s">
        <v>297</v>
      </c>
      <c r="B42" s="266" t="s">
        <v>1006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7" t="s">
        <v>968</v>
      </c>
      <c r="Y42" s="267" t="s">
        <v>968</v>
      </c>
      <c r="Z42" s="267" t="s">
        <v>968</v>
      </c>
      <c r="AA42" s="260"/>
      <c r="AB42" s="8"/>
      <c r="AC42" s="8"/>
    </row>
    <row r="43" spans="1:29" ht="31.5" x14ac:dyDescent="0.25">
      <c r="A43" s="265" t="s">
        <v>299</v>
      </c>
      <c r="B43" s="268" t="s">
        <v>1007</v>
      </c>
      <c r="C43" s="267"/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>
        <f>J66</f>
        <v>0</v>
      </c>
      <c r="K43" s="278"/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7" t="s">
        <v>968</v>
      </c>
      <c r="Y43" s="267" t="s">
        <v>968</v>
      </c>
      <c r="Z43" s="267" t="s">
        <v>968</v>
      </c>
      <c r="AA43" s="260"/>
      <c r="AB43" s="8"/>
      <c r="AC43" s="8"/>
    </row>
    <row r="44" spans="1:29" ht="78.75" x14ac:dyDescent="0.25">
      <c r="A44" s="265" t="s">
        <v>1008</v>
      </c>
      <c r="B44" s="266" t="s">
        <v>1009</v>
      </c>
      <c r="C44" s="267" t="s">
        <v>1010</v>
      </c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78"/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7" t="s">
        <v>968</v>
      </c>
      <c r="Y44" s="267" t="s">
        <v>968</v>
      </c>
      <c r="Z44" s="267" t="s">
        <v>968</v>
      </c>
      <c r="AA44" s="260"/>
      <c r="AB44" s="8"/>
      <c r="AC44" s="8"/>
    </row>
    <row r="45" spans="1:29" ht="63" x14ac:dyDescent="0.25">
      <c r="A45" s="265" t="s">
        <v>1011</v>
      </c>
      <c r="B45" s="266" t="s">
        <v>1012</v>
      </c>
      <c r="C45" s="267" t="s">
        <v>1013</v>
      </c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78" t="s">
        <v>968</v>
      </c>
      <c r="L45" s="267" t="s">
        <v>968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7" t="s">
        <v>968</v>
      </c>
      <c r="Y45" s="267" t="s">
        <v>968</v>
      </c>
      <c r="Z45" s="267" t="s">
        <v>968</v>
      </c>
      <c r="AA45" s="260"/>
      <c r="AB45" s="8"/>
      <c r="AC45" s="8"/>
    </row>
    <row r="46" spans="1:29" ht="47.25" x14ac:dyDescent="0.25">
      <c r="A46" s="265" t="s">
        <v>1014</v>
      </c>
      <c r="B46" s="266" t="s">
        <v>1015</v>
      </c>
      <c r="C46" s="267" t="s">
        <v>1016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78"/>
      <c r="L46" s="267" t="s">
        <v>968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7" t="s">
        <v>968</v>
      </c>
      <c r="Y46" s="267" t="s">
        <v>968</v>
      </c>
      <c r="Z46" s="267" t="s">
        <v>968</v>
      </c>
      <c r="AA46" s="260"/>
      <c r="AB46" s="8"/>
      <c r="AC46" s="8"/>
    </row>
    <row r="47" spans="1:29" ht="47.25" x14ac:dyDescent="0.25">
      <c r="A47" s="265" t="s">
        <v>1017</v>
      </c>
      <c r="B47" s="266" t="s">
        <v>1018</v>
      </c>
      <c r="C47" s="267" t="s">
        <v>1019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78"/>
      <c r="L47" s="267" t="s">
        <v>968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7" t="s">
        <v>968</v>
      </c>
      <c r="Y47" s="267" t="s">
        <v>968</v>
      </c>
      <c r="Z47" s="267" t="s">
        <v>968</v>
      </c>
      <c r="AA47" s="260"/>
      <c r="AB47" s="8"/>
      <c r="AC47" s="8"/>
    </row>
    <row r="48" spans="1:29" ht="47.25" x14ac:dyDescent="0.25">
      <c r="A48" s="265" t="s">
        <v>1020</v>
      </c>
      <c r="B48" s="266" t="s">
        <v>1021</v>
      </c>
      <c r="C48" s="267" t="s">
        <v>1022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78"/>
      <c r="L48" s="267" t="s">
        <v>968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7" t="s">
        <v>968</v>
      </c>
      <c r="Y48" s="267" t="s">
        <v>968</v>
      </c>
      <c r="Z48" s="267" t="s">
        <v>968</v>
      </c>
      <c r="AA48" s="260"/>
      <c r="AB48" s="8"/>
      <c r="AC48" s="8"/>
    </row>
    <row r="49" spans="1:29" ht="31.5" x14ac:dyDescent="0.25">
      <c r="A49" s="265" t="s">
        <v>1023</v>
      </c>
      <c r="B49" s="269" t="s">
        <v>1024</v>
      </c>
      <c r="C49" s="267" t="s">
        <v>1025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78"/>
      <c r="L49" s="267" t="s">
        <v>968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7" t="s">
        <v>968</v>
      </c>
      <c r="Y49" s="267" t="s">
        <v>968</v>
      </c>
      <c r="Z49" s="267" t="s">
        <v>968</v>
      </c>
      <c r="AA49" s="260"/>
      <c r="AB49" s="8"/>
      <c r="AC49" s="8"/>
    </row>
    <row r="50" spans="1:29" ht="31.5" x14ac:dyDescent="0.25">
      <c r="A50" s="265" t="s">
        <v>1026</v>
      </c>
      <c r="B50" s="269" t="s">
        <v>1027</v>
      </c>
      <c r="C50" s="267" t="s">
        <v>1028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78"/>
      <c r="L50" s="267" t="s">
        <v>968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7" t="s">
        <v>968</v>
      </c>
      <c r="Y50" s="267" t="s">
        <v>968</v>
      </c>
      <c r="Z50" s="267" t="s">
        <v>968</v>
      </c>
      <c r="AA50" s="260"/>
      <c r="AB50" s="8"/>
      <c r="AC50" s="8"/>
    </row>
    <row r="51" spans="1:29" ht="47.25" x14ac:dyDescent="0.25">
      <c r="A51" s="265" t="s">
        <v>1029</v>
      </c>
      <c r="B51" s="266" t="s">
        <v>1030</v>
      </c>
      <c r="C51" s="267" t="s">
        <v>1031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78">
        <v>0</v>
      </c>
      <c r="L51" s="267" t="s">
        <v>968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7" t="s">
        <v>968</v>
      </c>
      <c r="Y51" s="267" t="s">
        <v>968</v>
      </c>
      <c r="Z51" s="267" t="s">
        <v>968</v>
      </c>
      <c r="AA51" s="260"/>
      <c r="AB51" s="8"/>
      <c r="AC51" s="8"/>
    </row>
    <row r="52" spans="1:29" ht="31.5" x14ac:dyDescent="0.25">
      <c r="A52" s="265" t="s">
        <v>1032</v>
      </c>
      <c r="B52" s="269" t="s">
        <v>1024</v>
      </c>
      <c r="C52" s="267" t="s">
        <v>1033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78">
        <v>0</v>
      </c>
      <c r="L52" s="267" t="s">
        <v>968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7" t="s">
        <v>968</v>
      </c>
      <c r="Y52" s="267" t="s">
        <v>968</v>
      </c>
      <c r="Z52" s="267" t="s">
        <v>968</v>
      </c>
      <c r="AA52" s="260"/>
      <c r="AB52" s="8"/>
      <c r="AC52" s="8"/>
    </row>
    <row r="53" spans="1:29" ht="31.5" x14ac:dyDescent="0.25">
      <c r="A53" s="265" t="s">
        <v>1034</v>
      </c>
      <c r="B53" s="269" t="s">
        <v>1027</v>
      </c>
      <c r="C53" s="267" t="s">
        <v>1035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78">
        <v>0</v>
      </c>
      <c r="L53" s="267" t="s">
        <v>968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7" t="s">
        <v>968</v>
      </c>
      <c r="Y53" s="267" t="s">
        <v>968</v>
      </c>
      <c r="Z53" s="267" t="s">
        <v>968</v>
      </c>
      <c r="AA53" s="260"/>
      <c r="AB53" s="8"/>
      <c r="AC53" s="8"/>
    </row>
    <row r="54" spans="1:29" ht="47.25" x14ac:dyDescent="0.25">
      <c r="A54" s="265" t="s">
        <v>1036</v>
      </c>
      <c r="B54" s="266" t="s">
        <v>1037</v>
      </c>
      <c r="C54" s="267" t="s">
        <v>1038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78">
        <v>0</v>
      </c>
      <c r="L54" s="267" t="s">
        <v>968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7" t="s">
        <v>968</v>
      </c>
      <c r="Y54" s="267" t="s">
        <v>968</v>
      </c>
      <c r="Z54" s="267" t="s">
        <v>968</v>
      </c>
      <c r="AA54" s="260"/>
      <c r="AB54" s="8"/>
      <c r="AC54" s="8"/>
    </row>
    <row r="55" spans="1:29" ht="31.5" x14ac:dyDescent="0.25">
      <c r="A55" s="265" t="s">
        <v>1039</v>
      </c>
      <c r="B55" s="269" t="s">
        <v>1024</v>
      </c>
      <c r="C55" s="267" t="s">
        <v>1040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78">
        <v>0</v>
      </c>
      <c r="L55" s="267" t="s">
        <v>968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7" t="s">
        <v>968</v>
      </c>
      <c r="Y55" s="267" t="s">
        <v>968</v>
      </c>
      <c r="Z55" s="267" t="s">
        <v>968</v>
      </c>
      <c r="AA55" s="260"/>
      <c r="AB55" s="8"/>
      <c r="AC55" s="8"/>
    </row>
    <row r="56" spans="1:29" ht="31.5" x14ac:dyDescent="0.25">
      <c r="A56" s="265" t="s">
        <v>1041</v>
      </c>
      <c r="B56" s="269" t="s">
        <v>1027</v>
      </c>
      <c r="C56" s="267" t="s">
        <v>1042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78">
        <v>0</v>
      </c>
      <c r="L56" s="267" t="s">
        <v>968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7" t="s">
        <v>968</v>
      </c>
      <c r="Y56" s="267" t="s">
        <v>968</v>
      </c>
      <c r="Z56" s="267" t="s">
        <v>968</v>
      </c>
      <c r="AA56" s="260"/>
      <c r="AB56" s="8"/>
      <c r="AC56" s="8"/>
    </row>
    <row r="57" spans="1:29" ht="47.25" x14ac:dyDescent="0.25">
      <c r="A57" s="265" t="s">
        <v>1043</v>
      </c>
      <c r="B57" s="266" t="s">
        <v>1044</v>
      </c>
      <c r="C57" s="267" t="s">
        <v>1045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78">
        <v>0</v>
      </c>
      <c r="L57" s="267" t="s">
        <v>968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7" t="s">
        <v>968</v>
      </c>
      <c r="Y57" s="267" t="s">
        <v>968</v>
      </c>
      <c r="Z57" s="267" t="s">
        <v>968</v>
      </c>
      <c r="AA57" s="260"/>
      <c r="AB57" s="8"/>
      <c r="AC57" s="8"/>
    </row>
    <row r="58" spans="1:29" ht="31.5" x14ac:dyDescent="0.25">
      <c r="A58" s="265" t="s">
        <v>1046</v>
      </c>
      <c r="B58" s="269" t="s">
        <v>1024</v>
      </c>
      <c r="C58" s="267" t="s">
        <v>1047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78">
        <v>0</v>
      </c>
      <c r="L58" s="267" t="s">
        <v>968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7" t="s">
        <v>968</v>
      </c>
      <c r="Y58" s="267" t="s">
        <v>968</v>
      </c>
      <c r="Z58" s="267" t="s">
        <v>968</v>
      </c>
      <c r="AA58" s="260"/>
      <c r="AB58" s="8"/>
      <c r="AC58" s="8"/>
    </row>
    <row r="59" spans="1:29" ht="31.5" x14ac:dyDescent="0.25">
      <c r="A59" s="265" t="s">
        <v>1048</v>
      </c>
      <c r="B59" s="269" t="s">
        <v>1027</v>
      </c>
      <c r="C59" s="267" t="s">
        <v>1049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78">
        <v>0</v>
      </c>
      <c r="L59" s="267" t="s">
        <v>968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7" t="s">
        <v>968</v>
      </c>
      <c r="Y59" s="267" t="s">
        <v>968</v>
      </c>
      <c r="Z59" s="267" t="s">
        <v>968</v>
      </c>
      <c r="AA59" s="260"/>
      <c r="AB59" s="8"/>
      <c r="AC59" s="8"/>
    </row>
    <row r="60" spans="1:29" ht="47.25" x14ac:dyDescent="0.25">
      <c r="A60" s="265" t="s">
        <v>1050</v>
      </c>
      <c r="B60" s="266" t="s">
        <v>1051</v>
      </c>
      <c r="C60" s="267" t="s">
        <v>1052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78">
        <v>0</v>
      </c>
      <c r="L60" s="267" t="s">
        <v>968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7" t="s">
        <v>968</v>
      </c>
      <c r="Y60" s="267" t="s">
        <v>968</v>
      </c>
      <c r="Z60" s="267" t="s">
        <v>968</v>
      </c>
      <c r="AA60" s="260"/>
      <c r="AB60" s="8"/>
      <c r="AC60" s="8"/>
    </row>
    <row r="61" spans="1:29" ht="31.5" x14ac:dyDescent="0.25">
      <c r="A61" s="265" t="s">
        <v>1053</v>
      </c>
      <c r="B61" s="269" t="s">
        <v>1024</v>
      </c>
      <c r="C61" s="267" t="s">
        <v>1054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78">
        <v>0</v>
      </c>
      <c r="L61" s="267" t="s">
        <v>968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7" t="s">
        <v>968</v>
      </c>
      <c r="Y61" s="267" t="s">
        <v>968</v>
      </c>
      <c r="Z61" s="267" t="s">
        <v>968</v>
      </c>
      <c r="AA61" s="260"/>
      <c r="AB61" s="8"/>
      <c r="AC61" s="8"/>
    </row>
    <row r="62" spans="1:29" ht="31.5" x14ac:dyDescent="0.25">
      <c r="A62" s="265" t="s">
        <v>1055</v>
      </c>
      <c r="B62" s="269" t="s">
        <v>1027</v>
      </c>
      <c r="C62" s="267" t="s">
        <v>1056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78">
        <v>0</v>
      </c>
      <c r="L62" s="267" t="s">
        <v>968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7" t="s">
        <v>968</v>
      </c>
      <c r="Y62" s="267" t="s">
        <v>968</v>
      </c>
      <c r="Z62" s="267" t="s">
        <v>968</v>
      </c>
      <c r="AA62" s="260"/>
      <c r="AB62" s="8"/>
      <c r="AC62" s="8"/>
    </row>
    <row r="63" spans="1:29" ht="47.25" x14ac:dyDescent="0.25">
      <c r="A63" s="265" t="s">
        <v>1057</v>
      </c>
      <c r="B63" s="266" t="s">
        <v>1058</v>
      </c>
      <c r="C63" s="267" t="s">
        <v>1059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78">
        <v>0</v>
      </c>
      <c r="L63" s="267" t="s">
        <v>968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7" t="s">
        <v>968</v>
      </c>
      <c r="Y63" s="267" t="s">
        <v>968</v>
      </c>
      <c r="Z63" s="267" t="s">
        <v>968</v>
      </c>
      <c r="AA63" s="260"/>
      <c r="AB63" s="8"/>
      <c r="AC63" s="8"/>
    </row>
    <row r="64" spans="1:29" ht="31.5" x14ac:dyDescent="0.25">
      <c r="A64" s="265" t="s">
        <v>1060</v>
      </c>
      <c r="B64" s="269" t="s">
        <v>1024</v>
      </c>
      <c r="C64" s="267" t="s">
        <v>1061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78">
        <v>0</v>
      </c>
      <c r="L64" s="267" t="s">
        <v>968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7" t="s">
        <v>968</v>
      </c>
      <c r="Y64" s="267" t="s">
        <v>968</v>
      </c>
      <c r="Z64" s="267" t="s">
        <v>968</v>
      </c>
      <c r="AA64" s="260"/>
      <c r="AB64" s="8"/>
      <c r="AC64" s="8"/>
    </row>
    <row r="65" spans="1:29" ht="31.5" x14ac:dyDescent="0.25">
      <c r="A65" s="265" t="s">
        <v>1062</v>
      </c>
      <c r="B65" s="269" t="s">
        <v>1027</v>
      </c>
      <c r="C65" s="267" t="s">
        <v>1063</v>
      </c>
      <c r="D65" s="267" t="s">
        <v>968</v>
      </c>
      <c r="E65" s="267" t="s">
        <v>968</v>
      </c>
      <c r="F65" s="267" t="s">
        <v>968</v>
      </c>
      <c r="G65" s="267" t="s">
        <v>968</v>
      </c>
      <c r="H65" s="267" t="s">
        <v>968</v>
      </c>
      <c r="I65" s="267" t="s">
        <v>968</v>
      </c>
      <c r="J65" s="267" t="s">
        <v>968</v>
      </c>
      <c r="K65" s="278">
        <v>0</v>
      </c>
      <c r="L65" s="267" t="s">
        <v>968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7" t="s">
        <v>968</v>
      </c>
      <c r="Y65" s="267" t="s">
        <v>968</v>
      </c>
      <c r="Z65" s="267" t="s">
        <v>968</v>
      </c>
      <c r="AA65" s="260"/>
      <c r="AB65" s="8"/>
      <c r="AC65" s="8"/>
    </row>
    <row r="66" spans="1:29" ht="31.5" x14ac:dyDescent="0.25">
      <c r="A66" s="265" t="s">
        <v>1064</v>
      </c>
      <c r="B66" s="270" t="s">
        <v>1065</v>
      </c>
      <c r="C66" s="267" t="s">
        <v>1066</v>
      </c>
      <c r="D66" s="267" t="s">
        <v>968</v>
      </c>
      <c r="E66" s="267" t="s">
        <v>968</v>
      </c>
      <c r="F66" s="267" t="s">
        <v>968</v>
      </c>
      <c r="G66" s="267" t="s">
        <v>968</v>
      </c>
      <c r="H66" s="267" t="s">
        <v>968</v>
      </c>
      <c r="I66" s="267" t="s">
        <v>968</v>
      </c>
      <c r="J66" s="267"/>
      <c r="K66" s="267" t="s">
        <v>968</v>
      </c>
      <c r="L66" s="267" t="s">
        <v>968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267" t="s">
        <v>968</v>
      </c>
      <c r="Y66" s="267" t="s">
        <v>968</v>
      </c>
      <c r="Z66" s="267" t="s">
        <v>968</v>
      </c>
      <c r="AA66" s="260"/>
      <c r="AB66" s="8"/>
      <c r="AC66" s="8"/>
    </row>
    <row r="67" spans="1:29" ht="37.5" customHeight="1" x14ac:dyDescent="0.25">
      <c r="A67" s="411" t="s">
        <v>89</v>
      </c>
      <c r="B67" s="411"/>
      <c r="C67" s="411"/>
      <c r="D67" s="411"/>
      <c r="E67" s="411"/>
      <c r="F67" s="411"/>
      <c r="G67" s="411"/>
      <c r="H67" s="411"/>
      <c r="I67" s="411"/>
      <c r="J67" s="411"/>
      <c r="K67" s="411"/>
      <c r="L67" s="411"/>
      <c r="M67" s="411"/>
      <c r="N67" s="411"/>
      <c r="O67" s="411"/>
      <c r="P67" s="411"/>
      <c r="Q67" s="411"/>
      <c r="R67" s="411"/>
      <c r="S67" s="411"/>
      <c r="T67" s="411"/>
      <c r="U67" s="411"/>
      <c r="V67" s="411"/>
      <c r="W67" s="411"/>
      <c r="X67" s="411"/>
      <c r="Y67" s="411"/>
      <c r="Z67" s="411"/>
      <c r="AA67" s="411"/>
      <c r="AB67" s="8"/>
      <c r="AC67" s="8"/>
    </row>
    <row r="68" spans="1:29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ht="18.75" x14ac:dyDescent="0.3">
      <c r="A69" s="8"/>
      <c r="B69" s="344" t="s">
        <v>1084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ht="18.75" x14ac:dyDescent="0.3">
      <c r="A70" s="8"/>
      <c r="B70" s="344" t="s">
        <v>1085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1:29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67:AA67"/>
    <mergeCell ref="A13:AA13"/>
    <mergeCell ref="T15:Z17"/>
    <mergeCell ref="A5:AA5"/>
    <mergeCell ref="A8:AA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74"/>
  <sheetViews>
    <sheetView view="pageBreakPreview" topLeftCell="A3" zoomScale="80" zoomScaleSheetLayoutView="80" workbookViewId="0">
      <selection activeCell="P19" sqref="P19"/>
    </sheetView>
  </sheetViews>
  <sheetFormatPr defaultColWidth="9" defaultRowHeight="15.75" x14ac:dyDescent="0.2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4" t="s">
        <v>62</v>
      </c>
      <c r="V1" s="8"/>
      <c r="W1" s="8"/>
      <c r="X1" s="11"/>
      <c r="Z1" s="8"/>
      <c r="AC1" s="2"/>
    </row>
    <row r="2" spans="1:54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2" t="s">
        <v>0</v>
      </c>
      <c r="V2" s="8"/>
      <c r="W2" s="8"/>
      <c r="X2" s="11"/>
      <c r="Z2" s="8"/>
      <c r="AC2" s="2"/>
    </row>
    <row r="3" spans="1:54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2" t="s">
        <v>939</v>
      </c>
      <c r="V3" s="8"/>
      <c r="W3" s="8"/>
      <c r="X3" s="11"/>
      <c r="Z3" s="8"/>
      <c r="AC3" s="2"/>
    </row>
    <row r="4" spans="1:54" s="23" customFormat="1" ht="18.75" customHeight="1" x14ac:dyDescent="0.25">
      <c r="A4" s="410" t="s">
        <v>937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203"/>
      <c r="W4" s="203"/>
      <c r="X4" s="203"/>
      <c r="Y4" s="203"/>
      <c r="Z4" s="196"/>
      <c r="AA4" s="196"/>
      <c r="AB4" s="196"/>
      <c r="AC4" s="196"/>
      <c r="AD4" s="196"/>
    </row>
    <row r="5" spans="1:54" s="9" customFormat="1" ht="18.75" customHeight="1" x14ac:dyDescent="0.3">
      <c r="A5" s="383" t="s">
        <v>1089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174"/>
      <c r="W5" s="174"/>
      <c r="X5" s="174"/>
      <c r="Y5" s="174"/>
      <c r="Z5" s="174"/>
      <c r="AA5" s="174"/>
      <c r="AB5" s="174"/>
      <c r="AC5" s="174"/>
      <c r="AD5" s="174"/>
      <c r="AE5" s="174"/>
    </row>
    <row r="6" spans="1:54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</row>
    <row r="7" spans="1:54" s="9" customFormat="1" ht="18.75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174"/>
      <c r="W7" s="174"/>
      <c r="X7" s="174"/>
      <c r="Y7" s="174"/>
      <c r="Z7" s="174"/>
      <c r="AA7" s="174"/>
      <c r="AB7" s="174"/>
      <c r="AC7" s="174"/>
      <c r="AD7" s="174"/>
    </row>
    <row r="8" spans="1:54" ht="15.75" customHeight="1" x14ac:dyDescent="0.25">
      <c r="A8" s="430" t="s">
        <v>82</v>
      </c>
      <c r="B8" s="430"/>
      <c r="C8" s="430"/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0"/>
      <c r="R8" s="430"/>
      <c r="S8" s="430"/>
      <c r="T8" s="430"/>
      <c r="U8" s="430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</row>
    <row r="10" spans="1:54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186"/>
      <c r="W10" s="186"/>
      <c r="X10" s="186"/>
      <c r="Y10" s="186"/>
      <c r="Z10" s="186"/>
      <c r="AA10" s="186"/>
      <c r="AB10" s="186"/>
      <c r="AC10" s="186"/>
      <c r="AD10" s="186"/>
    </row>
    <row r="11" spans="1:54" ht="18.75" x14ac:dyDescent="0.3">
      <c r="AD11" s="32"/>
    </row>
    <row r="12" spans="1:54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20"/>
      <c r="W12" s="20"/>
      <c r="X12" s="20"/>
      <c r="Y12" s="20"/>
      <c r="Z12" s="20"/>
      <c r="AA12" s="187"/>
      <c r="AB12" s="187"/>
      <c r="AC12" s="187"/>
      <c r="AD12" s="187"/>
    </row>
    <row r="13" spans="1:54" x14ac:dyDescent="0.25">
      <c r="A13" s="372" t="s">
        <v>945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8"/>
      <c r="B14" s="200"/>
      <c r="C14" s="201"/>
      <c r="D14" s="201"/>
      <c r="E14" s="26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25">
      <c r="A15" s="407"/>
      <c r="B15" s="407"/>
      <c r="C15" s="407"/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407"/>
      <c r="Q15" s="407"/>
      <c r="R15" s="407"/>
      <c r="S15" s="407"/>
      <c r="T15" s="407"/>
      <c r="U15" s="407"/>
      <c r="V15" s="197"/>
      <c r="W15" s="197"/>
      <c r="X15" s="197"/>
      <c r="Y15" s="197"/>
      <c r="Z15" s="197"/>
      <c r="AA15" s="197"/>
      <c r="AB15" s="188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ht="15.6" customHeight="1" x14ac:dyDescent="0.25">
      <c r="A16" s="400" t="s">
        <v>72</v>
      </c>
      <c r="B16" s="403" t="s">
        <v>20</v>
      </c>
      <c r="C16" s="403" t="s">
        <v>5</v>
      </c>
      <c r="D16" s="400" t="s">
        <v>71</v>
      </c>
      <c r="E16" s="406" t="s">
        <v>1103</v>
      </c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 t="s">
        <v>1101</v>
      </c>
      <c r="Q16" s="406"/>
      <c r="R16" s="406"/>
      <c r="S16" s="406"/>
      <c r="T16" s="406"/>
      <c r="U16" s="406" t="s">
        <v>7</v>
      </c>
      <c r="V16" s="189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25">
      <c r="A17" s="401"/>
      <c r="B17" s="404"/>
      <c r="C17" s="404"/>
      <c r="D17" s="401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06"/>
      <c r="S17" s="406"/>
      <c r="T17" s="406"/>
      <c r="U17" s="406"/>
      <c r="V17" s="189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25">
      <c r="A18" s="401"/>
      <c r="B18" s="404"/>
      <c r="C18" s="404"/>
      <c r="D18" s="401"/>
      <c r="E18" s="399" t="s">
        <v>9</v>
      </c>
      <c r="F18" s="399"/>
      <c r="G18" s="399"/>
      <c r="H18" s="399"/>
      <c r="I18" s="399"/>
      <c r="J18" s="399" t="s">
        <v>10</v>
      </c>
      <c r="K18" s="399"/>
      <c r="L18" s="399"/>
      <c r="M18" s="399"/>
      <c r="N18" s="399"/>
      <c r="O18" s="399"/>
      <c r="P18" s="406"/>
      <c r="Q18" s="406"/>
      <c r="R18" s="406"/>
      <c r="S18" s="406"/>
      <c r="T18" s="406"/>
      <c r="U18" s="406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25">
      <c r="A19" s="402"/>
      <c r="B19" s="405"/>
      <c r="C19" s="405"/>
      <c r="D19" s="402"/>
      <c r="E19" s="48" t="s">
        <v>2</v>
      </c>
      <c r="F19" s="48" t="s">
        <v>3</v>
      </c>
      <c r="G19" s="48" t="s">
        <v>55</v>
      </c>
      <c r="H19" s="48" t="s">
        <v>1</v>
      </c>
      <c r="I19" s="48" t="s">
        <v>13</v>
      </c>
      <c r="J19" s="49" t="s">
        <v>282</v>
      </c>
      <c r="K19" s="48" t="s">
        <v>2</v>
      </c>
      <c r="L19" s="48" t="s">
        <v>3</v>
      </c>
      <c r="M19" s="48" t="s">
        <v>55</v>
      </c>
      <c r="N19" s="48" t="s">
        <v>1</v>
      </c>
      <c r="O19" s="48" t="s">
        <v>13</v>
      </c>
      <c r="P19" s="48" t="s">
        <v>2</v>
      </c>
      <c r="Q19" s="48" t="s">
        <v>3</v>
      </c>
      <c r="R19" s="48" t="s">
        <v>55</v>
      </c>
      <c r="S19" s="48" t="s">
        <v>1</v>
      </c>
      <c r="T19" s="48" t="s">
        <v>13</v>
      </c>
      <c r="U19" s="406"/>
      <c r="V19" s="10"/>
      <c r="W19" s="10"/>
      <c r="X19" s="8"/>
      <c r="Y19" s="8"/>
      <c r="Z19" s="8"/>
      <c r="AA19" s="8"/>
    </row>
    <row r="20" spans="1:54" x14ac:dyDescent="0.25">
      <c r="A20" s="28">
        <v>1</v>
      </c>
      <c r="B20" s="28">
        <v>2</v>
      </c>
      <c r="C20" s="28">
        <v>3</v>
      </c>
      <c r="D20" s="199">
        <v>4</v>
      </c>
      <c r="E20" s="28">
        <f t="shared" ref="E20:U20" si="0">D20+1</f>
        <v>5</v>
      </c>
      <c r="F20" s="28">
        <f t="shared" si="0"/>
        <v>6</v>
      </c>
      <c r="G20" s="28">
        <f t="shared" si="0"/>
        <v>7</v>
      </c>
      <c r="H20" s="28">
        <f t="shared" si="0"/>
        <v>8</v>
      </c>
      <c r="I20" s="28">
        <f t="shared" si="0"/>
        <v>9</v>
      </c>
      <c r="J20" s="28">
        <f t="shared" si="0"/>
        <v>10</v>
      </c>
      <c r="K20" s="28">
        <f t="shared" si="0"/>
        <v>11</v>
      </c>
      <c r="L20" s="28">
        <f t="shared" si="0"/>
        <v>12</v>
      </c>
      <c r="M20" s="28">
        <f t="shared" si="0"/>
        <v>13</v>
      </c>
      <c r="N20" s="28">
        <f t="shared" si="0"/>
        <v>14</v>
      </c>
      <c r="O20" s="28">
        <f t="shared" si="0"/>
        <v>15</v>
      </c>
      <c r="P20" s="28">
        <f t="shared" si="0"/>
        <v>16</v>
      </c>
      <c r="Q20" s="28">
        <f t="shared" si="0"/>
        <v>17</v>
      </c>
      <c r="R20" s="28">
        <f t="shared" si="0"/>
        <v>18</v>
      </c>
      <c r="S20" s="28">
        <f t="shared" si="0"/>
        <v>19</v>
      </c>
      <c r="T20" s="28">
        <f t="shared" si="0"/>
        <v>20</v>
      </c>
      <c r="U20" s="28">
        <f t="shared" si="0"/>
        <v>21</v>
      </c>
      <c r="V20" s="8"/>
      <c r="W20" s="8"/>
      <c r="X20" s="8"/>
      <c r="Y20" s="8"/>
      <c r="Z20" s="8"/>
      <c r="AA20" s="8"/>
    </row>
    <row r="21" spans="1:54" ht="31.5" x14ac:dyDescent="0.25">
      <c r="A21" s="265"/>
      <c r="B21" s="266" t="s">
        <v>179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67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0"/>
      <c r="V21" s="8"/>
      <c r="W21" s="8"/>
      <c r="X21" s="8"/>
      <c r="Y21" s="8"/>
      <c r="Z21" s="8"/>
      <c r="AA21" s="8"/>
    </row>
    <row r="22" spans="1:54" ht="31.5" x14ac:dyDescent="0.25">
      <c r="A22" s="265" t="s">
        <v>969</v>
      </c>
      <c r="B22" s="266" t="s">
        <v>970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0"/>
      <c r="V22" s="8"/>
      <c r="W22" s="8"/>
      <c r="X22" s="8"/>
      <c r="Y22" s="8"/>
      <c r="Z22" s="8"/>
      <c r="AA22" s="8"/>
    </row>
    <row r="23" spans="1:54" ht="47.25" x14ac:dyDescent="0.25">
      <c r="A23" s="265" t="s">
        <v>971</v>
      </c>
      <c r="B23" s="266" t="s">
        <v>972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0"/>
      <c r="V23" s="8"/>
      <c r="W23" s="8"/>
      <c r="X23" s="8"/>
      <c r="Y23" s="8"/>
      <c r="Z23" s="8"/>
      <c r="AA23" s="8"/>
    </row>
    <row r="24" spans="1:54" ht="78.75" x14ac:dyDescent="0.25">
      <c r="A24" s="265" t="s">
        <v>973</v>
      </c>
      <c r="B24" s="266" t="s">
        <v>974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0"/>
      <c r="V24" s="8"/>
      <c r="W24" s="8"/>
      <c r="X24" s="8"/>
      <c r="Y24" s="8"/>
      <c r="Z24" s="8"/>
      <c r="AA24" s="8"/>
    </row>
    <row r="25" spans="1:54" ht="47.25" x14ac:dyDescent="0.25">
      <c r="A25" s="265" t="s">
        <v>975</v>
      </c>
      <c r="B25" s="266" t="s">
        <v>976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0"/>
      <c r="V25" s="8"/>
      <c r="W25" s="8"/>
      <c r="X25" s="8"/>
      <c r="Y25" s="8"/>
      <c r="Z25" s="8"/>
      <c r="AA25" s="8"/>
    </row>
    <row r="26" spans="1:54" ht="47.25" x14ac:dyDescent="0.25">
      <c r="A26" s="265" t="s">
        <v>977</v>
      </c>
      <c r="B26" s="266" t="s">
        <v>978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0"/>
      <c r="V26" s="8"/>
      <c r="W26" s="8"/>
      <c r="X26" s="8"/>
      <c r="Y26" s="8"/>
      <c r="Z26" s="8"/>
      <c r="AA26" s="8"/>
    </row>
    <row r="27" spans="1:54" ht="31.5" x14ac:dyDescent="0.25">
      <c r="A27" s="265" t="s">
        <v>979</v>
      </c>
      <c r="B27" s="268" t="s">
        <v>980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0"/>
      <c r="V27" s="8"/>
      <c r="W27" s="8"/>
      <c r="X27" s="8"/>
      <c r="Y27" s="8"/>
      <c r="Z27" s="8"/>
      <c r="AA27" s="8"/>
    </row>
    <row r="28" spans="1:54" x14ac:dyDescent="0.25">
      <c r="A28" s="265" t="s">
        <v>981</v>
      </c>
      <c r="B28" s="266" t="s">
        <v>982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0"/>
      <c r="V28" s="8"/>
      <c r="W28" s="8"/>
      <c r="X28" s="8"/>
      <c r="Y28" s="8"/>
      <c r="Z28" s="8"/>
      <c r="AA28" s="8"/>
    </row>
    <row r="29" spans="1:54" ht="31.5" x14ac:dyDescent="0.25">
      <c r="A29" s="265" t="s">
        <v>185</v>
      </c>
      <c r="B29" s="266" t="s">
        <v>983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0"/>
      <c r="V29" s="8"/>
      <c r="W29" s="8"/>
      <c r="X29" s="8"/>
      <c r="Y29" s="8"/>
      <c r="Z29" s="8"/>
      <c r="AA29" s="8"/>
    </row>
    <row r="30" spans="1:54" ht="47.25" x14ac:dyDescent="0.25">
      <c r="A30" s="265" t="s">
        <v>187</v>
      </c>
      <c r="B30" s="266" t="s">
        <v>984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0"/>
      <c r="V30" s="8"/>
      <c r="W30" s="8"/>
      <c r="X30" s="8"/>
      <c r="Y30" s="8"/>
      <c r="Z30" s="8"/>
      <c r="AA30" s="8"/>
    </row>
    <row r="31" spans="1:54" ht="47.25" x14ac:dyDescent="0.25">
      <c r="A31" s="265" t="s">
        <v>200</v>
      </c>
      <c r="B31" s="266" t="s">
        <v>985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0"/>
      <c r="V31" s="8"/>
      <c r="W31" s="8"/>
      <c r="X31" s="8"/>
      <c r="Y31" s="8"/>
      <c r="Z31" s="8"/>
      <c r="AA31" s="8"/>
    </row>
    <row r="32" spans="1:54" ht="63" x14ac:dyDescent="0.25">
      <c r="A32" s="265" t="s">
        <v>201</v>
      </c>
      <c r="B32" s="266" t="s">
        <v>986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0"/>
      <c r="V32" s="8"/>
      <c r="W32" s="8"/>
      <c r="X32" s="8"/>
      <c r="Y32" s="8"/>
      <c r="Z32" s="8"/>
      <c r="AA32" s="8"/>
    </row>
    <row r="33" spans="1:27" ht="110.25" x14ac:dyDescent="0.25">
      <c r="A33" s="265" t="s">
        <v>987</v>
      </c>
      <c r="B33" s="266" t="s">
        <v>988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0"/>
      <c r="V33" s="8"/>
      <c r="W33" s="8"/>
      <c r="X33" s="8"/>
      <c r="Y33" s="8"/>
      <c r="Z33" s="8"/>
      <c r="AA33" s="8"/>
    </row>
    <row r="34" spans="1:27" ht="47.25" x14ac:dyDescent="0.25">
      <c r="A34" s="265" t="s">
        <v>203</v>
      </c>
      <c r="B34" s="266" t="s">
        <v>989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0"/>
      <c r="V34" s="8"/>
      <c r="W34" s="8"/>
      <c r="X34" s="8"/>
      <c r="Y34" s="8"/>
      <c r="Z34" s="8"/>
      <c r="AA34" s="8"/>
    </row>
    <row r="35" spans="1:27" ht="78.75" x14ac:dyDescent="0.25">
      <c r="A35" s="265" t="s">
        <v>204</v>
      </c>
      <c r="B35" s="266" t="s">
        <v>990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0"/>
      <c r="V35" s="8"/>
      <c r="W35" s="8"/>
      <c r="X35" s="8"/>
      <c r="Y35" s="8"/>
      <c r="Z35" s="8"/>
      <c r="AA35" s="8"/>
    </row>
    <row r="36" spans="1:27" ht="63" x14ac:dyDescent="0.25">
      <c r="A36" s="265" t="s">
        <v>214</v>
      </c>
      <c r="B36" s="266" t="s">
        <v>992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0"/>
      <c r="V36" s="8"/>
      <c r="W36" s="8"/>
      <c r="X36" s="8"/>
      <c r="Y36" s="8"/>
      <c r="Z36" s="8"/>
      <c r="AA36" s="8"/>
    </row>
    <row r="37" spans="1:27" ht="47.25" x14ac:dyDescent="0.25">
      <c r="A37" s="265" t="s">
        <v>215</v>
      </c>
      <c r="B37" s="266" t="s">
        <v>993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0"/>
      <c r="V37" s="8"/>
      <c r="W37" s="8"/>
      <c r="X37" s="8"/>
      <c r="Y37" s="8"/>
      <c r="Z37" s="8"/>
      <c r="AA37" s="8"/>
    </row>
    <row r="38" spans="1:27" ht="63" x14ac:dyDescent="0.25">
      <c r="A38" s="265" t="s">
        <v>994</v>
      </c>
      <c r="B38" s="266" t="s">
        <v>995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0"/>
      <c r="V38" s="8"/>
      <c r="W38" s="8"/>
      <c r="X38" s="8"/>
      <c r="Y38" s="8"/>
      <c r="Z38" s="8"/>
      <c r="AA38" s="8"/>
    </row>
    <row r="39" spans="1:27" ht="94.5" x14ac:dyDescent="0.25">
      <c r="A39" s="265" t="s">
        <v>226</v>
      </c>
      <c r="B39" s="266" t="s">
        <v>1000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0"/>
      <c r="V39" s="8"/>
      <c r="W39" s="8"/>
      <c r="X39" s="8"/>
      <c r="Y39" s="8"/>
      <c r="Z39" s="8"/>
      <c r="AA39" s="8"/>
    </row>
    <row r="40" spans="1:27" ht="78.75" x14ac:dyDescent="0.25">
      <c r="A40" s="265" t="s">
        <v>1001</v>
      </c>
      <c r="B40" s="266" t="s">
        <v>1002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0"/>
      <c r="V40" s="8"/>
      <c r="W40" s="8"/>
      <c r="X40" s="8"/>
      <c r="Y40" s="8"/>
      <c r="Z40" s="8"/>
      <c r="AA40" s="8"/>
    </row>
    <row r="41" spans="1:27" ht="78.75" x14ac:dyDescent="0.25">
      <c r="A41" s="265" t="s">
        <v>1003</v>
      </c>
      <c r="B41" s="266" t="s">
        <v>1004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0"/>
      <c r="V41" s="8"/>
      <c r="W41" s="8"/>
      <c r="X41" s="8"/>
      <c r="Y41" s="8"/>
      <c r="Z41" s="8"/>
      <c r="AA41" s="8"/>
    </row>
    <row r="42" spans="1:27" ht="47.25" x14ac:dyDescent="0.25">
      <c r="A42" s="265" t="s">
        <v>227</v>
      </c>
      <c r="B42" s="266" t="s">
        <v>1005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0"/>
      <c r="V42" s="8"/>
      <c r="W42" s="8"/>
      <c r="X42" s="8"/>
      <c r="Y42" s="8"/>
      <c r="Z42" s="8"/>
      <c r="AA42" s="8"/>
    </row>
    <row r="43" spans="1:27" ht="47.25" x14ac:dyDescent="0.25">
      <c r="A43" s="265" t="s">
        <v>297</v>
      </c>
      <c r="B43" s="266" t="s">
        <v>1006</v>
      </c>
      <c r="C43" s="267" t="s">
        <v>968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0"/>
      <c r="V43" s="8"/>
      <c r="W43" s="8"/>
      <c r="X43" s="8"/>
      <c r="Y43" s="8"/>
      <c r="Z43" s="8"/>
      <c r="AA43" s="8"/>
    </row>
    <row r="44" spans="1:27" ht="31.5" x14ac:dyDescent="0.25">
      <c r="A44" s="265" t="s">
        <v>299</v>
      </c>
      <c r="B44" s="268" t="s">
        <v>1007</v>
      </c>
      <c r="C44" s="267"/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67" t="s">
        <v>968</v>
      </c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0"/>
      <c r="V44" s="8"/>
      <c r="W44" s="8"/>
      <c r="X44" s="8"/>
      <c r="Y44" s="8"/>
      <c r="Z44" s="8"/>
      <c r="AA44" s="8"/>
    </row>
    <row r="45" spans="1:27" ht="78.75" x14ac:dyDescent="0.25">
      <c r="A45" s="265" t="s">
        <v>1008</v>
      </c>
      <c r="B45" s="266" t="s">
        <v>1009</v>
      </c>
      <c r="C45" s="267" t="s">
        <v>1010</v>
      </c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67" t="s">
        <v>968</v>
      </c>
      <c r="L45" s="267" t="s">
        <v>968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0"/>
      <c r="V45" s="8"/>
      <c r="W45" s="8"/>
      <c r="X45" s="8"/>
      <c r="Y45" s="8"/>
      <c r="Z45" s="8"/>
      <c r="AA45" s="8"/>
    </row>
    <row r="46" spans="1:27" ht="63" x14ac:dyDescent="0.25">
      <c r="A46" s="265" t="s">
        <v>1011</v>
      </c>
      <c r="B46" s="266" t="s">
        <v>1012</v>
      </c>
      <c r="C46" s="267" t="s">
        <v>1013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67" t="s">
        <v>968</v>
      </c>
      <c r="L46" s="267" t="s">
        <v>968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0"/>
      <c r="V46" s="8"/>
      <c r="W46" s="8"/>
      <c r="X46" s="8"/>
      <c r="Y46" s="8"/>
      <c r="Z46" s="8"/>
      <c r="AA46" s="8"/>
    </row>
    <row r="47" spans="1:27" ht="47.25" x14ac:dyDescent="0.25">
      <c r="A47" s="265" t="s">
        <v>1014</v>
      </c>
      <c r="B47" s="266" t="s">
        <v>1015</v>
      </c>
      <c r="C47" s="267" t="s">
        <v>1016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67" t="s">
        <v>968</v>
      </c>
      <c r="L47" s="267" t="s">
        <v>968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0"/>
      <c r="V47" s="8"/>
      <c r="W47" s="8"/>
      <c r="X47" s="8"/>
      <c r="Y47" s="8"/>
      <c r="Z47" s="8"/>
      <c r="AA47" s="8"/>
    </row>
    <row r="48" spans="1:27" ht="47.25" x14ac:dyDescent="0.25">
      <c r="A48" s="265" t="s">
        <v>1017</v>
      </c>
      <c r="B48" s="266" t="s">
        <v>1018</v>
      </c>
      <c r="C48" s="267" t="s">
        <v>1019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67" t="s">
        <v>968</v>
      </c>
      <c r="L48" s="267" t="s">
        <v>968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0"/>
      <c r="V48" s="8"/>
      <c r="W48" s="8"/>
      <c r="X48" s="8"/>
      <c r="Y48" s="8"/>
      <c r="Z48" s="8"/>
      <c r="AA48" s="8"/>
    </row>
    <row r="49" spans="1:27" ht="47.25" x14ac:dyDescent="0.25">
      <c r="A49" s="265" t="s">
        <v>1020</v>
      </c>
      <c r="B49" s="266" t="s">
        <v>1021</v>
      </c>
      <c r="C49" s="267" t="s">
        <v>1022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67" t="s">
        <v>968</v>
      </c>
      <c r="L49" s="267" t="s">
        <v>968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0"/>
      <c r="V49" s="8"/>
      <c r="W49" s="8"/>
      <c r="X49" s="8"/>
      <c r="Y49" s="8"/>
      <c r="Z49" s="8"/>
      <c r="AA49" s="8"/>
    </row>
    <row r="50" spans="1:27" ht="31.5" x14ac:dyDescent="0.25">
      <c r="A50" s="265" t="s">
        <v>1023</v>
      </c>
      <c r="B50" s="269" t="s">
        <v>1024</v>
      </c>
      <c r="C50" s="267" t="s">
        <v>1025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67" t="s">
        <v>968</v>
      </c>
      <c r="L50" s="267" t="s">
        <v>968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0"/>
      <c r="V50" s="8"/>
      <c r="W50" s="8"/>
      <c r="X50" s="8"/>
      <c r="Y50" s="8"/>
      <c r="Z50" s="8"/>
      <c r="AA50" s="8"/>
    </row>
    <row r="51" spans="1:27" ht="31.5" x14ac:dyDescent="0.25">
      <c r="A51" s="265" t="s">
        <v>1026</v>
      </c>
      <c r="B51" s="269" t="s">
        <v>1027</v>
      </c>
      <c r="C51" s="267" t="s">
        <v>1028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67" t="s">
        <v>968</v>
      </c>
      <c r="L51" s="267" t="s">
        <v>968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0"/>
      <c r="V51" s="8"/>
      <c r="W51" s="8"/>
      <c r="X51" s="8"/>
      <c r="Y51" s="8"/>
      <c r="Z51" s="8"/>
      <c r="AA51" s="8"/>
    </row>
    <row r="52" spans="1:27" ht="47.25" x14ac:dyDescent="0.25">
      <c r="A52" s="265" t="s">
        <v>1029</v>
      </c>
      <c r="B52" s="266" t="s">
        <v>1030</v>
      </c>
      <c r="C52" s="267" t="s">
        <v>1031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67" t="s">
        <v>968</v>
      </c>
      <c r="L52" s="267" t="s">
        <v>968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0"/>
      <c r="V52" s="8"/>
      <c r="W52" s="8"/>
      <c r="X52" s="8"/>
      <c r="Y52" s="8"/>
      <c r="Z52" s="8"/>
      <c r="AA52" s="8"/>
    </row>
    <row r="53" spans="1:27" ht="31.5" x14ac:dyDescent="0.25">
      <c r="A53" s="265" t="s">
        <v>1032</v>
      </c>
      <c r="B53" s="269" t="s">
        <v>1024</v>
      </c>
      <c r="C53" s="267" t="s">
        <v>1033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67" t="s">
        <v>968</v>
      </c>
      <c r="L53" s="267" t="s">
        <v>968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0"/>
      <c r="V53" s="8"/>
      <c r="W53" s="8"/>
      <c r="X53" s="8"/>
      <c r="Y53" s="8"/>
      <c r="Z53" s="8"/>
      <c r="AA53" s="8"/>
    </row>
    <row r="54" spans="1:27" ht="31.5" x14ac:dyDescent="0.25">
      <c r="A54" s="265" t="s">
        <v>1034</v>
      </c>
      <c r="B54" s="269" t="s">
        <v>1027</v>
      </c>
      <c r="C54" s="267" t="s">
        <v>1035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67" t="s">
        <v>968</v>
      </c>
      <c r="L54" s="267" t="s">
        <v>968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0"/>
      <c r="V54" s="8"/>
      <c r="W54" s="8"/>
      <c r="X54" s="8"/>
      <c r="Y54" s="8"/>
      <c r="Z54" s="8"/>
      <c r="AA54" s="8"/>
    </row>
    <row r="55" spans="1:27" ht="47.25" x14ac:dyDescent="0.25">
      <c r="A55" s="265" t="s">
        <v>1036</v>
      </c>
      <c r="B55" s="266" t="s">
        <v>1037</v>
      </c>
      <c r="C55" s="267" t="s">
        <v>1038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67" t="s">
        <v>968</v>
      </c>
      <c r="L55" s="267" t="s">
        <v>968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0"/>
      <c r="V55" s="8"/>
      <c r="W55" s="8"/>
      <c r="X55" s="8"/>
      <c r="Y55" s="8"/>
      <c r="Z55" s="8"/>
      <c r="AA55" s="8"/>
    </row>
    <row r="56" spans="1:27" ht="31.5" x14ac:dyDescent="0.25">
      <c r="A56" s="265" t="s">
        <v>1039</v>
      </c>
      <c r="B56" s="269" t="s">
        <v>1024</v>
      </c>
      <c r="C56" s="267" t="s">
        <v>1040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67" t="s">
        <v>968</v>
      </c>
      <c r="L56" s="267" t="s">
        <v>968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0"/>
      <c r="V56" s="8"/>
      <c r="W56" s="8"/>
      <c r="X56" s="8"/>
      <c r="Y56" s="8"/>
      <c r="Z56" s="8"/>
      <c r="AA56" s="8"/>
    </row>
    <row r="57" spans="1:27" ht="31.5" x14ac:dyDescent="0.25">
      <c r="A57" s="265" t="s">
        <v>1041</v>
      </c>
      <c r="B57" s="269" t="s">
        <v>1027</v>
      </c>
      <c r="C57" s="267" t="s">
        <v>1042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67" t="s">
        <v>968</v>
      </c>
      <c r="L57" s="267" t="s">
        <v>968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0"/>
      <c r="V57" s="8"/>
      <c r="W57" s="8"/>
      <c r="X57" s="8"/>
      <c r="Y57" s="8"/>
      <c r="Z57" s="8"/>
      <c r="AA57" s="8"/>
    </row>
    <row r="58" spans="1:27" ht="47.25" x14ac:dyDescent="0.25">
      <c r="A58" s="265" t="s">
        <v>1043</v>
      </c>
      <c r="B58" s="266" t="s">
        <v>1044</v>
      </c>
      <c r="C58" s="267" t="s">
        <v>1045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67" t="s">
        <v>968</v>
      </c>
      <c r="L58" s="267" t="s">
        <v>968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0"/>
      <c r="V58" s="8"/>
      <c r="W58" s="8"/>
      <c r="X58" s="8"/>
      <c r="Y58" s="8"/>
      <c r="Z58" s="8"/>
      <c r="AA58" s="8"/>
    </row>
    <row r="59" spans="1:27" ht="31.5" x14ac:dyDescent="0.25">
      <c r="A59" s="265" t="s">
        <v>1046</v>
      </c>
      <c r="B59" s="269" t="s">
        <v>1024</v>
      </c>
      <c r="C59" s="267" t="s">
        <v>1047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67" t="s">
        <v>968</v>
      </c>
      <c r="L59" s="267" t="s">
        <v>968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0"/>
      <c r="V59" s="8"/>
      <c r="W59" s="8"/>
      <c r="X59" s="8"/>
      <c r="Y59" s="8"/>
      <c r="Z59" s="8"/>
      <c r="AA59" s="8"/>
    </row>
    <row r="60" spans="1:27" ht="31.5" x14ac:dyDescent="0.25">
      <c r="A60" s="265" t="s">
        <v>1048</v>
      </c>
      <c r="B60" s="269" t="s">
        <v>1027</v>
      </c>
      <c r="C60" s="267" t="s">
        <v>1049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67" t="s">
        <v>968</v>
      </c>
      <c r="L60" s="267" t="s">
        <v>968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0"/>
      <c r="V60" s="8"/>
      <c r="W60" s="8"/>
      <c r="X60" s="8"/>
      <c r="Y60" s="8"/>
      <c r="Z60" s="8"/>
      <c r="AA60" s="8"/>
    </row>
    <row r="61" spans="1:27" ht="47.25" x14ac:dyDescent="0.25">
      <c r="A61" s="265" t="s">
        <v>1050</v>
      </c>
      <c r="B61" s="266" t="s">
        <v>1051</v>
      </c>
      <c r="C61" s="267" t="s">
        <v>1052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67" t="s">
        <v>968</v>
      </c>
      <c r="L61" s="267" t="s">
        <v>968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0"/>
      <c r="V61" s="8"/>
      <c r="W61" s="8"/>
      <c r="X61" s="8"/>
      <c r="Y61" s="8"/>
      <c r="Z61" s="8"/>
      <c r="AA61" s="8"/>
    </row>
    <row r="62" spans="1:27" ht="31.5" x14ac:dyDescent="0.25">
      <c r="A62" s="265" t="s">
        <v>1053</v>
      </c>
      <c r="B62" s="269" t="s">
        <v>1024</v>
      </c>
      <c r="C62" s="267" t="s">
        <v>1054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67" t="s">
        <v>968</v>
      </c>
      <c r="L62" s="267" t="s">
        <v>968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0"/>
      <c r="V62" s="8"/>
      <c r="W62" s="8"/>
      <c r="X62" s="8"/>
      <c r="Y62" s="8"/>
      <c r="Z62" s="8"/>
      <c r="AA62" s="8"/>
    </row>
    <row r="63" spans="1:27" ht="31.5" x14ac:dyDescent="0.25">
      <c r="A63" s="265" t="s">
        <v>1055</v>
      </c>
      <c r="B63" s="269" t="s">
        <v>1027</v>
      </c>
      <c r="C63" s="267" t="s">
        <v>1056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67" t="s">
        <v>968</v>
      </c>
      <c r="L63" s="267" t="s">
        <v>968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0"/>
      <c r="V63" s="8"/>
      <c r="W63" s="8"/>
      <c r="X63" s="8"/>
      <c r="Y63" s="8"/>
      <c r="Z63" s="8"/>
      <c r="AA63" s="8"/>
    </row>
    <row r="64" spans="1:27" ht="47.25" x14ac:dyDescent="0.25">
      <c r="A64" s="265" t="s">
        <v>1057</v>
      </c>
      <c r="B64" s="266" t="s">
        <v>1058</v>
      </c>
      <c r="C64" s="267" t="s">
        <v>1059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67" t="s">
        <v>968</v>
      </c>
      <c r="L64" s="267" t="s">
        <v>968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0"/>
      <c r="V64" s="8"/>
      <c r="W64" s="8"/>
      <c r="X64" s="8"/>
      <c r="Y64" s="8"/>
      <c r="Z64" s="8"/>
      <c r="AA64" s="8"/>
    </row>
    <row r="65" spans="1:27" ht="31.5" x14ac:dyDescent="0.25">
      <c r="A65" s="265" t="s">
        <v>1060</v>
      </c>
      <c r="B65" s="269" t="s">
        <v>1024</v>
      </c>
      <c r="C65" s="267" t="s">
        <v>1061</v>
      </c>
      <c r="D65" s="267" t="s">
        <v>968</v>
      </c>
      <c r="E65" s="267" t="s">
        <v>968</v>
      </c>
      <c r="F65" s="267" t="s">
        <v>968</v>
      </c>
      <c r="G65" s="267" t="s">
        <v>968</v>
      </c>
      <c r="H65" s="267" t="s">
        <v>968</v>
      </c>
      <c r="I65" s="267" t="s">
        <v>968</v>
      </c>
      <c r="J65" s="267" t="s">
        <v>968</v>
      </c>
      <c r="K65" s="267" t="s">
        <v>968</v>
      </c>
      <c r="L65" s="267" t="s">
        <v>968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0"/>
      <c r="V65" s="8"/>
      <c r="W65" s="8"/>
      <c r="X65" s="8"/>
      <c r="Y65" s="8"/>
      <c r="Z65" s="8"/>
      <c r="AA65" s="8"/>
    </row>
    <row r="66" spans="1:27" ht="31.5" x14ac:dyDescent="0.25">
      <c r="A66" s="265" t="s">
        <v>1062</v>
      </c>
      <c r="B66" s="269" t="s">
        <v>1027</v>
      </c>
      <c r="C66" s="267" t="s">
        <v>1063</v>
      </c>
      <c r="D66" s="267" t="s">
        <v>968</v>
      </c>
      <c r="E66" s="267" t="s">
        <v>968</v>
      </c>
      <c r="F66" s="267" t="s">
        <v>968</v>
      </c>
      <c r="G66" s="267" t="s">
        <v>968</v>
      </c>
      <c r="H66" s="267" t="s">
        <v>968</v>
      </c>
      <c r="I66" s="267" t="s">
        <v>968</v>
      </c>
      <c r="J66" s="267" t="s">
        <v>968</v>
      </c>
      <c r="K66" s="267" t="s">
        <v>968</v>
      </c>
      <c r="L66" s="267" t="s">
        <v>968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02"/>
      <c r="V66" s="8"/>
      <c r="W66" s="8"/>
      <c r="X66" s="8"/>
      <c r="Y66" s="8"/>
      <c r="Z66" s="8"/>
      <c r="AA66" s="8"/>
    </row>
    <row r="67" spans="1:27" ht="31.5" x14ac:dyDescent="0.25">
      <c r="A67" s="265" t="s">
        <v>1064</v>
      </c>
      <c r="B67" s="270" t="s">
        <v>1065</v>
      </c>
      <c r="C67" s="267" t="s">
        <v>1066</v>
      </c>
      <c r="D67" s="267" t="s">
        <v>968</v>
      </c>
      <c r="E67" s="267" t="s">
        <v>968</v>
      </c>
      <c r="F67" s="267" t="s">
        <v>968</v>
      </c>
      <c r="G67" s="267" t="s">
        <v>968</v>
      </c>
      <c r="H67" s="267" t="s">
        <v>968</v>
      </c>
      <c r="I67" s="267" t="s">
        <v>968</v>
      </c>
      <c r="J67" s="267" t="s">
        <v>968</v>
      </c>
      <c r="K67" s="267" t="s">
        <v>968</v>
      </c>
      <c r="L67" s="267" t="s">
        <v>968</v>
      </c>
      <c r="M67" s="267" t="s">
        <v>968</v>
      </c>
      <c r="N67" s="267" t="s">
        <v>968</v>
      </c>
      <c r="O67" s="267" t="s">
        <v>968</v>
      </c>
      <c r="P67" s="267" t="s">
        <v>968</v>
      </c>
      <c r="Q67" s="267" t="s">
        <v>968</v>
      </c>
      <c r="R67" s="267" t="s">
        <v>968</v>
      </c>
      <c r="S67" s="267" t="s">
        <v>968</v>
      </c>
      <c r="T67" s="267" t="s">
        <v>968</v>
      </c>
      <c r="U67" s="271"/>
      <c r="V67" s="8"/>
      <c r="W67" s="8"/>
      <c r="X67" s="8"/>
      <c r="Y67" s="8"/>
      <c r="Z67" s="8"/>
      <c r="AA67" s="8"/>
    </row>
    <row r="68" spans="1:27" x14ac:dyDescent="0.25">
      <c r="A68" s="346"/>
      <c r="B68" s="347"/>
      <c r="C68" s="348"/>
      <c r="D68" s="348"/>
      <c r="E68" s="348"/>
      <c r="F68" s="348"/>
      <c r="G68" s="348"/>
      <c r="H68" s="348"/>
      <c r="I68" s="348"/>
      <c r="J68" s="348"/>
      <c r="K68" s="348"/>
      <c r="L68" s="348"/>
      <c r="M68" s="348"/>
      <c r="N68" s="348"/>
      <c r="O68" s="348"/>
      <c r="P68" s="348"/>
      <c r="Q68" s="348"/>
      <c r="R68" s="348"/>
      <c r="S68" s="348"/>
      <c r="T68" s="348"/>
      <c r="U68" s="10"/>
      <c r="V68" s="8"/>
      <c r="W68" s="8"/>
      <c r="X68" s="8"/>
      <c r="Y68" s="8"/>
      <c r="Z68" s="8"/>
      <c r="AA68" s="8"/>
    </row>
    <row r="69" spans="1:27" x14ac:dyDescent="0.25">
      <c r="A69" s="346"/>
      <c r="B69" s="347"/>
      <c r="C69" s="348"/>
      <c r="D69" s="348"/>
      <c r="E69" s="348"/>
      <c r="F69" s="348"/>
      <c r="G69" s="348"/>
      <c r="H69" s="348"/>
      <c r="I69" s="348"/>
      <c r="J69" s="348"/>
      <c r="K69" s="348"/>
      <c r="L69" s="348"/>
      <c r="M69" s="348"/>
      <c r="N69" s="348"/>
      <c r="O69" s="348"/>
      <c r="P69" s="348"/>
      <c r="Q69" s="348"/>
      <c r="R69" s="348"/>
      <c r="S69" s="348"/>
      <c r="T69" s="348"/>
      <c r="U69" s="10"/>
      <c r="V69" s="8"/>
      <c r="W69" s="8"/>
      <c r="X69" s="8"/>
      <c r="Y69" s="8"/>
      <c r="Z69" s="8"/>
      <c r="AA69" s="8"/>
    </row>
    <row r="70" spans="1:27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</row>
    <row r="71" spans="1:27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</row>
    <row r="72" spans="1:27" ht="18.75" x14ac:dyDescent="0.3">
      <c r="A72" s="8"/>
      <c r="B72" s="344" t="s">
        <v>1084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</row>
    <row r="73" spans="1:27" ht="18.75" x14ac:dyDescent="0.3">
      <c r="A73" s="8"/>
      <c r="B73" s="344" t="s">
        <v>1086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</row>
    <row r="74" spans="1:27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12:U1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rowBreaks count="2" manualBreakCount="2">
    <brk id="33" max="20" man="1"/>
    <brk id="49" max="2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1"/>
  <sheetViews>
    <sheetView view="pageBreakPreview" topLeftCell="D10" zoomScale="70" zoomScaleNormal="60" zoomScaleSheetLayoutView="70" workbookViewId="0">
      <selection activeCell="AG47" sqref="AG47"/>
    </sheetView>
  </sheetViews>
  <sheetFormatPr defaultColWidth="9" defaultRowHeight="12" x14ac:dyDescent="0.2"/>
  <cols>
    <col min="1" max="1" width="10.125" style="149" customWidth="1"/>
    <col min="2" max="2" width="33.875" style="149" customWidth="1"/>
    <col min="3" max="3" width="17.25" style="149" customWidth="1"/>
    <col min="4" max="45" width="7.625" style="149" customWidth="1"/>
    <col min="46" max="16384" width="9" style="149"/>
  </cols>
  <sheetData>
    <row r="1" spans="1:45" ht="18.75" x14ac:dyDescent="0.2">
      <c r="AS1" s="24" t="s">
        <v>881</v>
      </c>
    </row>
    <row r="2" spans="1:45" ht="18.75" x14ac:dyDescent="0.3">
      <c r="J2" s="204"/>
      <c r="K2" s="431"/>
      <c r="L2" s="431"/>
      <c r="M2" s="431"/>
      <c r="N2" s="431"/>
      <c r="O2" s="204"/>
      <c r="AS2" s="32" t="s">
        <v>0</v>
      </c>
    </row>
    <row r="3" spans="1:45" ht="18.75" x14ac:dyDescent="0.3">
      <c r="J3" s="150"/>
      <c r="K3" s="150"/>
      <c r="L3" s="150"/>
      <c r="M3" s="150"/>
      <c r="N3" s="150"/>
      <c r="O3" s="150"/>
      <c r="AS3" s="32" t="s">
        <v>939</v>
      </c>
    </row>
    <row r="4" spans="1:45" s="9" customFormat="1" ht="18.75" x14ac:dyDescent="0.3">
      <c r="A4" s="365" t="s">
        <v>929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5"/>
      <c r="AF4" s="365"/>
      <c r="AG4" s="365"/>
      <c r="AH4" s="365"/>
      <c r="AI4" s="365"/>
      <c r="AJ4" s="365"/>
      <c r="AK4" s="365"/>
      <c r="AL4" s="365"/>
      <c r="AM4" s="365"/>
      <c r="AN4" s="365"/>
      <c r="AO4" s="365"/>
      <c r="AP4" s="365"/>
      <c r="AQ4" s="365"/>
      <c r="AR4" s="365"/>
      <c r="AS4" s="365"/>
    </row>
    <row r="5" spans="1:45" s="9" customFormat="1" ht="18.75" customHeight="1" x14ac:dyDescent="0.3">
      <c r="A5" s="383" t="s">
        <v>1089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  <c r="AN5" s="383"/>
      <c r="AO5" s="383"/>
      <c r="AP5" s="383"/>
      <c r="AQ5" s="383"/>
      <c r="AR5" s="383"/>
      <c r="AS5" s="383"/>
    </row>
    <row r="6" spans="1:45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</row>
    <row r="7" spans="1:45" s="9" customFormat="1" ht="18.75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  <c r="R7" s="384"/>
      <c r="S7" s="384"/>
      <c r="T7" s="384"/>
      <c r="U7" s="384"/>
      <c r="V7" s="384"/>
      <c r="W7" s="384"/>
      <c r="X7" s="384"/>
      <c r="Y7" s="384"/>
      <c r="Z7" s="384"/>
      <c r="AA7" s="384"/>
      <c r="AB7" s="384"/>
      <c r="AC7" s="384"/>
      <c r="AD7" s="384"/>
      <c r="AE7" s="384"/>
      <c r="AF7" s="384"/>
      <c r="AG7" s="384"/>
      <c r="AH7" s="384"/>
      <c r="AI7" s="384"/>
      <c r="AJ7" s="384"/>
      <c r="AK7" s="384"/>
      <c r="AL7" s="384"/>
      <c r="AM7" s="384"/>
      <c r="AN7" s="384"/>
      <c r="AO7" s="384"/>
      <c r="AP7" s="384"/>
      <c r="AQ7" s="384"/>
      <c r="AR7" s="384"/>
      <c r="AS7" s="384"/>
    </row>
    <row r="8" spans="1:45" s="6" customFormat="1" ht="15.75" x14ac:dyDescent="0.25">
      <c r="A8" s="372" t="s">
        <v>947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72"/>
      <c r="AK8" s="372"/>
      <c r="AL8" s="372"/>
      <c r="AM8" s="372"/>
      <c r="AN8" s="372"/>
      <c r="AO8" s="372"/>
      <c r="AP8" s="372"/>
      <c r="AQ8" s="372"/>
      <c r="AR8" s="372"/>
      <c r="AS8" s="372"/>
    </row>
    <row r="9" spans="1:45" s="6" customFormat="1" ht="15.75" x14ac:dyDescent="0.25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</row>
    <row r="10" spans="1:45" s="6" customFormat="1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</row>
    <row r="11" spans="1:45" s="6" customFormat="1" ht="18.75" x14ac:dyDescent="0.3">
      <c r="AA11" s="32"/>
    </row>
    <row r="12" spans="1:45" s="6" customFormat="1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384"/>
      <c r="V12" s="384"/>
      <c r="W12" s="384"/>
      <c r="X12" s="384"/>
      <c r="Y12" s="384"/>
      <c r="Z12" s="384"/>
      <c r="AA12" s="384"/>
      <c r="AB12" s="384"/>
      <c r="AC12" s="384"/>
      <c r="AD12" s="384"/>
      <c r="AE12" s="384"/>
      <c r="AF12" s="384"/>
      <c r="AG12" s="384"/>
      <c r="AH12" s="384"/>
      <c r="AI12" s="384"/>
      <c r="AJ12" s="384"/>
      <c r="AK12" s="384"/>
      <c r="AL12" s="384"/>
      <c r="AM12" s="384"/>
      <c r="AN12" s="384"/>
      <c r="AO12" s="384"/>
      <c r="AP12" s="384"/>
      <c r="AQ12" s="384"/>
      <c r="AR12" s="384"/>
      <c r="AS12" s="384"/>
    </row>
    <row r="13" spans="1:45" s="6" customFormat="1" ht="15.75" x14ac:dyDescent="0.25">
      <c r="A13" s="372" t="s">
        <v>946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  <c r="AI13" s="372"/>
      <c r="AJ13" s="372"/>
      <c r="AK13" s="372"/>
      <c r="AL13" s="372"/>
      <c r="AM13" s="372"/>
      <c r="AN13" s="372"/>
      <c r="AO13" s="372"/>
      <c r="AP13" s="372"/>
      <c r="AQ13" s="372"/>
      <c r="AR13" s="372"/>
      <c r="AS13" s="372"/>
    </row>
    <row r="14" spans="1:45" s="150" customFormat="1" ht="15.75" customHeight="1" x14ac:dyDescent="0.2">
      <c r="A14" s="432"/>
      <c r="B14" s="432"/>
      <c r="C14" s="432"/>
      <c r="D14" s="432"/>
      <c r="E14" s="432"/>
      <c r="F14" s="432"/>
      <c r="G14" s="432"/>
      <c r="H14" s="432"/>
      <c r="I14" s="432"/>
      <c r="J14" s="432"/>
      <c r="K14" s="432"/>
      <c r="L14" s="432"/>
      <c r="M14" s="432"/>
      <c r="N14" s="432"/>
      <c r="O14" s="432"/>
      <c r="P14" s="432"/>
      <c r="Q14" s="432"/>
      <c r="R14" s="432"/>
      <c r="S14" s="432"/>
      <c r="T14" s="432"/>
      <c r="U14" s="432"/>
      <c r="V14" s="432"/>
      <c r="W14" s="432"/>
      <c r="X14" s="432"/>
      <c r="Y14" s="432"/>
      <c r="Z14" s="432"/>
      <c r="AA14" s="432"/>
      <c r="AB14" s="432"/>
      <c r="AC14" s="432"/>
      <c r="AD14" s="432"/>
      <c r="AE14" s="432"/>
      <c r="AF14" s="432"/>
      <c r="AG14" s="432"/>
      <c r="AH14" s="432"/>
      <c r="AI14" s="432"/>
      <c r="AJ14" s="432"/>
      <c r="AK14" s="432"/>
      <c r="AL14" s="432"/>
      <c r="AM14" s="432"/>
      <c r="AN14" s="432"/>
      <c r="AO14" s="432"/>
      <c r="AP14" s="432"/>
      <c r="AQ14" s="432"/>
      <c r="AR14" s="432"/>
      <c r="AS14" s="432"/>
    </row>
    <row r="15" spans="1:45" s="151" customFormat="1" ht="63" customHeight="1" x14ac:dyDescent="0.25">
      <c r="A15" s="433" t="s">
        <v>72</v>
      </c>
      <c r="B15" s="436" t="s">
        <v>19</v>
      </c>
      <c r="C15" s="436" t="s">
        <v>5</v>
      </c>
      <c r="D15" s="439" t="s">
        <v>1104</v>
      </c>
      <c r="E15" s="439"/>
      <c r="F15" s="439"/>
      <c r="G15" s="439"/>
      <c r="H15" s="439"/>
      <c r="I15" s="439"/>
      <c r="J15" s="439"/>
      <c r="K15" s="439"/>
      <c r="L15" s="439"/>
      <c r="M15" s="439"/>
      <c r="N15" s="439"/>
      <c r="O15" s="439"/>
      <c r="P15" s="439"/>
      <c r="Q15" s="439"/>
      <c r="R15" s="439"/>
      <c r="S15" s="439"/>
      <c r="T15" s="439"/>
      <c r="U15" s="439"/>
      <c r="V15" s="439"/>
      <c r="W15" s="439"/>
      <c r="X15" s="439"/>
      <c r="Y15" s="439"/>
      <c r="Z15" s="439"/>
      <c r="AA15" s="439"/>
      <c r="AB15" s="439"/>
      <c r="AC15" s="439"/>
      <c r="AD15" s="439"/>
      <c r="AE15" s="439"/>
      <c r="AF15" s="439"/>
      <c r="AG15" s="439"/>
      <c r="AH15" s="439"/>
      <c r="AI15" s="439"/>
      <c r="AJ15" s="439"/>
      <c r="AK15" s="439"/>
      <c r="AL15" s="439"/>
      <c r="AM15" s="439"/>
      <c r="AN15" s="439"/>
      <c r="AO15" s="439"/>
      <c r="AP15" s="439"/>
      <c r="AQ15" s="439"/>
      <c r="AR15" s="439"/>
      <c r="AS15" s="439"/>
    </row>
    <row r="16" spans="1:45" ht="87.75" customHeight="1" x14ac:dyDescent="0.2">
      <c r="A16" s="434"/>
      <c r="B16" s="437"/>
      <c r="C16" s="437"/>
      <c r="D16" s="439" t="s">
        <v>901</v>
      </c>
      <c r="E16" s="439"/>
      <c r="F16" s="439"/>
      <c r="G16" s="439"/>
      <c r="H16" s="439"/>
      <c r="I16" s="439"/>
      <c r="J16" s="439" t="s">
        <v>902</v>
      </c>
      <c r="K16" s="439"/>
      <c r="L16" s="439"/>
      <c r="M16" s="439"/>
      <c r="N16" s="439"/>
      <c r="O16" s="439"/>
      <c r="P16" s="439" t="s">
        <v>903</v>
      </c>
      <c r="Q16" s="439"/>
      <c r="R16" s="439"/>
      <c r="S16" s="439"/>
      <c r="T16" s="439"/>
      <c r="U16" s="439"/>
      <c r="V16" s="439" t="s">
        <v>904</v>
      </c>
      <c r="W16" s="439"/>
      <c r="X16" s="439"/>
      <c r="Y16" s="439"/>
      <c r="Z16" s="439"/>
      <c r="AA16" s="439"/>
      <c r="AB16" s="439" t="s">
        <v>905</v>
      </c>
      <c r="AC16" s="439"/>
      <c r="AD16" s="439"/>
      <c r="AE16" s="439"/>
      <c r="AF16" s="439"/>
      <c r="AG16" s="439"/>
      <c r="AH16" s="439" t="s">
        <v>906</v>
      </c>
      <c r="AI16" s="439"/>
      <c r="AJ16" s="439"/>
      <c r="AK16" s="439"/>
      <c r="AL16" s="439"/>
      <c r="AM16" s="439"/>
      <c r="AN16" s="439" t="s">
        <v>907</v>
      </c>
      <c r="AO16" s="439"/>
      <c r="AP16" s="439"/>
      <c r="AQ16" s="439"/>
      <c r="AR16" s="439"/>
      <c r="AS16" s="439"/>
    </row>
    <row r="17" spans="1:45" s="152" customFormat="1" ht="108.75" customHeight="1" x14ac:dyDescent="0.2">
      <c r="A17" s="434"/>
      <c r="B17" s="437"/>
      <c r="C17" s="437"/>
      <c r="D17" s="440" t="s">
        <v>908</v>
      </c>
      <c r="E17" s="440"/>
      <c r="F17" s="440" t="s">
        <v>908</v>
      </c>
      <c r="G17" s="440"/>
      <c r="H17" s="440" t="s">
        <v>909</v>
      </c>
      <c r="I17" s="440"/>
      <c r="J17" s="440" t="s">
        <v>908</v>
      </c>
      <c r="K17" s="440"/>
      <c r="L17" s="440" t="s">
        <v>908</v>
      </c>
      <c r="M17" s="440"/>
      <c r="N17" s="440" t="s">
        <v>909</v>
      </c>
      <c r="O17" s="440"/>
      <c r="P17" s="440" t="s">
        <v>908</v>
      </c>
      <c r="Q17" s="440"/>
      <c r="R17" s="440" t="s">
        <v>908</v>
      </c>
      <c r="S17" s="440"/>
      <c r="T17" s="440" t="s">
        <v>909</v>
      </c>
      <c r="U17" s="440"/>
      <c r="V17" s="440" t="s">
        <v>908</v>
      </c>
      <c r="W17" s="440"/>
      <c r="X17" s="440" t="s">
        <v>908</v>
      </c>
      <c r="Y17" s="440"/>
      <c r="Z17" s="440" t="s">
        <v>909</v>
      </c>
      <c r="AA17" s="440"/>
      <c r="AB17" s="440" t="s">
        <v>908</v>
      </c>
      <c r="AC17" s="440"/>
      <c r="AD17" s="440" t="s">
        <v>908</v>
      </c>
      <c r="AE17" s="440"/>
      <c r="AF17" s="440" t="s">
        <v>909</v>
      </c>
      <c r="AG17" s="440"/>
      <c r="AH17" s="441" t="s">
        <v>1075</v>
      </c>
      <c r="AI17" s="441"/>
      <c r="AJ17" s="441" t="s">
        <v>1076</v>
      </c>
      <c r="AK17" s="441"/>
      <c r="AL17" s="440" t="s">
        <v>909</v>
      </c>
      <c r="AM17" s="440"/>
      <c r="AN17" s="440" t="s">
        <v>908</v>
      </c>
      <c r="AO17" s="440"/>
      <c r="AP17" s="440" t="s">
        <v>908</v>
      </c>
      <c r="AQ17" s="440"/>
      <c r="AR17" s="440" t="s">
        <v>909</v>
      </c>
      <c r="AS17" s="440"/>
    </row>
    <row r="18" spans="1:45" ht="36" customHeight="1" x14ac:dyDescent="0.2">
      <c r="A18" s="435"/>
      <c r="B18" s="438"/>
      <c r="C18" s="438"/>
      <c r="D18" s="153" t="s">
        <v>9</v>
      </c>
      <c r="E18" s="154" t="s">
        <v>10</v>
      </c>
      <c r="F18" s="153" t="s">
        <v>9</v>
      </c>
      <c r="G18" s="154" t="s">
        <v>10</v>
      </c>
      <c r="H18" s="153" t="s">
        <v>9</v>
      </c>
      <c r="I18" s="154" t="s">
        <v>10</v>
      </c>
      <c r="J18" s="153" t="s">
        <v>9</v>
      </c>
      <c r="K18" s="154" t="s">
        <v>10</v>
      </c>
      <c r="L18" s="153" t="s">
        <v>9</v>
      </c>
      <c r="M18" s="154" t="s">
        <v>10</v>
      </c>
      <c r="N18" s="153" t="s">
        <v>9</v>
      </c>
      <c r="O18" s="154" t="s">
        <v>10</v>
      </c>
      <c r="P18" s="153" t="s">
        <v>9</v>
      </c>
      <c r="Q18" s="154" t="s">
        <v>10</v>
      </c>
      <c r="R18" s="153" t="s">
        <v>9</v>
      </c>
      <c r="S18" s="154" t="s">
        <v>10</v>
      </c>
      <c r="T18" s="153" t="s">
        <v>9</v>
      </c>
      <c r="U18" s="154" t="s">
        <v>10</v>
      </c>
      <c r="V18" s="153" t="s">
        <v>9</v>
      </c>
      <c r="W18" s="154" t="s">
        <v>10</v>
      </c>
      <c r="X18" s="153" t="s">
        <v>9</v>
      </c>
      <c r="Y18" s="154" t="s">
        <v>10</v>
      </c>
      <c r="Z18" s="153" t="s">
        <v>9</v>
      </c>
      <c r="AA18" s="154" t="s">
        <v>10</v>
      </c>
      <c r="AB18" s="153" t="s">
        <v>9</v>
      </c>
      <c r="AC18" s="154" t="s">
        <v>10</v>
      </c>
      <c r="AD18" s="153" t="s">
        <v>9</v>
      </c>
      <c r="AE18" s="154" t="s">
        <v>10</v>
      </c>
      <c r="AF18" s="153" t="s">
        <v>9</v>
      </c>
      <c r="AG18" s="154" t="s">
        <v>10</v>
      </c>
      <c r="AH18" s="153" t="s">
        <v>9</v>
      </c>
      <c r="AI18" s="282" t="s">
        <v>10</v>
      </c>
      <c r="AJ18" s="153" t="s">
        <v>9</v>
      </c>
      <c r="AK18" s="282" t="s">
        <v>10</v>
      </c>
      <c r="AL18" s="153" t="s">
        <v>9</v>
      </c>
      <c r="AM18" s="154" t="s">
        <v>10</v>
      </c>
      <c r="AN18" s="153" t="s">
        <v>9</v>
      </c>
      <c r="AO18" s="154" t="s">
        <v>10</v>
      </c>
      <c r="AP18" s="153" t="s">
        <v>9</v>
      </c>
      <c r="AQ18" s="154" t="s">
        <v>10</v>
      </c>
      <c r="AR18" s="153" t="s">
        <v>9</v>
      </c>
      <c r="AS18" s="154" t="s">
        <v>10</v>
      </c>
    </row>
    <row r="19" spans="1:45" s="157" customFormat="1" ht="15.75" x14ac:dyDescent="0.25">
      <c r="A19" s="156">
        <v>1</v>
      </c>
      <c r="B19" s="155">
        <v>2</v>
      </c>
      <c r="C19" s="156">
        <v>3</v>
      </c>
      <c r="D19" s="207" t="s">
        <v>29</v>
      </c>
      <c r="E19" s="207" t="s">
        <v>30</v>
      </c>
      <c r="F19" s="207" t="s">
        <v>910</v>
      </c>
      <c r="G19" s="207" t="s">
        <v>911</v>
      </c>
      <c r="H19" s="207" t="s">
        <v>912</v>
      </c>
      <c r="I19" s="207" t="s">
        <v>912</v>
      </c>
      <c r="J19" s="207" t="s">
        <v>31</v>
      </c>
      <c r="K19" s="207" t="s">
        <v>32</v>
      </c>
      <c r="L19" s="207" t="s">
        <v>33</v>
      </c>
      <c r="M19" s="207" t="s">
        <v>34</v>
      </c>
      <c r="N19" s="207" t="s">
        <v>913</v>
      </c>
      <c r="O19" s="207" t="s">
        <v>913</v>
      </c>
      <c r="P19" s="207" t="s">
        <v>35</v>
      </c>
      <c r="Q19" s="207" t="s">
        <v>36</v>
      </c>
      <c r="R19" s="207" t="s">
        <v>37</v>
      </c>
      <c r="S19" s="207" t="s">
        <v>38</v>
      </c>
      <c r="T19" s="207" t="s">
        <v>914</v>
      </c>
      <c r="U19" s="207" t="s">
        <v>914</v>
      </c>
      <c r="V19" s="207" t="s">
        <v>39</v>
      </c>
      <c r="W19" s="207" t="s">
        <v>40</v>
      </c>
      <c r="X19" s="207" t="s">
        <v>41</v>
      </c>
      <c r="Y19" s="207" t="s">
        <v>42</v>
      </c>
      <c r="Z19" s="207" t="s">
        <v>915</v>
      </c>
      <c r="AA19" s="207" t="s">
        <v>915</v>
      </c>
      <c r="AB19" s="207" t="s">
        <v>43</v>
      </c>
      <c r="AC19" s="207" t="s">
        <v>44</v>
      </c>
      <c r="AD19" s="207" t="s">
        <v>45</v>
      </c>
      <c r="AE19" s="207" t="s">
        <v>46</v>
      </c>
      <c r="AF19" s="207" t="s">
        <v>916</v>
      </c>
      <c r="AG19" s="207" t="s">
        <v>916</v>
      </c>
      <c r="AH19" s="207" t="s">
        <v>47</v>
      </c>
      <c r="AI19" s="283" t="s">
        <v>48</v>
      </c>
      <c r="AJ19" s="207" t="s">
        <v>49</v>
      </c>
      <c r="AK19" s="283" t="s">
        <v>50</v>
      </c>
      <c r="AL19" s="207" t="s">
        <v>917</v>
      </c>
      <c r="AM19" s="207" t="s">
        <v>917</v>
      </c>
      <c r="AN19" s="207" t="s">
        <v>51</v>
      </c>
      <c r="AO19" s="207" t="s">
        <v>52</v>
      </c>
      <c r="AP19" s="207" t="s">
        <v>53</v>
      </c>
      <c r="AQ19" s="207" t="s">
        <v>54</v>
      </c>
      <c r="AR19" s="207" t="s">
        <v>918</v>
      </c>
      <c r="AS19" s="207" t="s">
        <v>918</v>
      </c>
    </row>
    <row r="20" spans="1:45" s="157" customFormat="1" ht="31.5" x14ac:dyDescent="0.25">
      <c r="A20" s="265"/>
      <c r="B20" s="266" t="s">
        <v>179</v>
      </c>
      <c r="C20" s="267" t="s">
        <v>968</v>
      </c>
      <c r="D20" s="267" t="s">
        <v>968</v>
      </c>
      <c r="E20" s="267" t="s">
        <v>968</v>
      </c>
      <c r="F20" s="267" t="s">
        <v>968</v>
      </c>
      <c r="G20" s="267" t="s">
        <v>968</v>
      </c>
      <c r="H20" s="267" t="s">
        <v>968</v>
      </c>
      <c r="I20" s="267" t="s">
        <v>968</v>
      </c>
      <c r="J20" s="267" t="s">
        <v>968</v>
      </c>
      <c r="K20" s="267" t="s">
        <v>968</v>
      </c>
      <c r="L20" s="267" t="s">
        <v>968</v>
      </c>
      <c r="M20" s="267" t="s">
        <v>968</v>
      </c>
      <c r="N20" s="267" t="s">
        <v>968</v>
      </c>
      <c r="O20" s="267" t="s">
        <v>968</v>
      </c>
      <c r="P20" s="267" t="s">
        <v>968</v>
      </c>
      <c r="Q20" s="267" t="s">
        <v>968</v>
      </c>
      <c r="R20" s="267" t="s">
        <v>968</v>
      </c>
      <c r="S20" s="267" t="s">
        <v>968</v>
      </c>
      <c r="T20" s="267" t="s">
        <v>968</v>
      </c>
      <c r="U20" s="267" t="s">
        <v>968</v>
      </c>
      <c r="V20" s="267" t="s">
        <v>968</v>
      </c>
      <c r="W20" s="267" t="s">
        <v>968</v>
      </c>
      <c r="X20" s="267" t="s">
        <v>968</v>
      </c>
      <c r="Y20" s="267" t="s">
        <v>968</v>
      </c>
      <c r="Z20" s="267" t="s">
        <v>968</v>
      </c>
      <c r="AA20" s="267" t="s">
        <v>968</v>
      </c>
      <c r="AB20" s="267" t="s">
        <v>968</v>
      </c>
      <c r="AC20" s="267" t="s">
        <v>968</v>
      </c>
      <c r="AD20" s="267" t="s">
        <v>968</v>
      </c>
      <c r="AE20" s="267" t="s">
        <v>968</v>
      </c>
      <c r="AF20" s="267" t="s">
        <v>968</v>
      </c>
      <c r="AG20" s="267" t="s">
        <v>968</v>
      </c>
      <c r="AH20" s="267">
        <f>AH26</f>
        <v>3436</v>
      </c>
      <c r="AI20" s="267" t="s">
        <v>968</v>
      </c>
      <c r="AJ20" s="267">
        <f>AJ26</f>
        <v>0</v>
      </c>
      <c r="AK20" s="267" t="s">
        <v>968</v>
      </c>
      <c r="AL20" s="267" t="s">
        <v>968</v>
      </c>
      <c r="AM20" s="267" t="s">
        <v>968</v>
      </c>
      <c r="AN20" s="267" t="s">
        <v>968</v>
      </c>
      <c r="AO20" s="267" t="s">
        <v>968</v>
      </c>
      <c r="AP20" s="267" t="s">
        <v>968</v>
      </c>
      <c r="AQ20" s="267" t="s">
        <v>968</v>
      </c>
      <c r="AR20" s="267" t="s">
        <v>968</v>
      </c>
      <c r="AS20" s="267" t="s">
        <v>968</v>
      </c>
    </row>
    <row r="21" spans="1:45" s="157" customFormat="1" ht="31.5" x14ac:dyDescent="0.25">
      <c r="A21" s="265" t="s">
        <v>969</v>
      </c>
      <c r="B21" s="266" t="s">
        <v>970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67" t="s">
        <v>968</v>
      </c>
      <c r="L21" s="267" t="s">
        <v>968</v>
      </c>
      <c r="M21" s="267" t="s">
        <v>968</v>
      </c>
      <c r="N21" s="267" t="s">
        <v>968</v>
      </c>
      <c r="O21" s="267" t="s">
        <v>968</v>
      </c>
      <c r="P21" s="267" t="s">
        <v>968</v>
      </c>
      <c r="Q21" s="267" t="s">
        <v>968</v>
      </c>
      <c r="R21" s="267" t="s">
        <v>968</v>
      </c>
      <c r="S21" s="267" t="s">
        <v>968</v>
      </c>
      <c r="T21" s="267" t="s">
        <v>968</v>
      </c>
      <c r="U21" s="267" t="s">
        <v>968</v>
      </c>
      <c r="V21" s="267" t="s">
        <v>968</v>
      </c>
      <c r="W21" s="267" t="s">
        <v>968</v>
      </c>
      <c r="X21" s="267" t="s">
        <v>968</v>
      </c>
      <c r="Y21" s="267" t="s">
        <v>968</v>
      </c>
      <c r="Z21" s="267" t="s">
        <v>968</v>
      </c>
      <c r="AA21" s="267" t="s">
        <v>968</v>
      </c>
      <c r="AB21" s="267" t="s">
        <v>968</v>
      </c>
      <c r="AC21" s="267" t="s">
        <v>968</v>
      </c>
      <c r="AD21" s="267" t="s">
        <v>968</v>
      </c>
      <c r="AE21" s="267" t="s">
        <v>968</v>
      </c>
      <c r="AF21" s="267" t="s">
        <v>968</v>
      </c>
      <c r="AG21" s="267" t="s">
        <v>968</v>
      </c>
      <c r="AH21" s="267" t="s">
        <v>968</v>
      </c>
      <c r="AI21" s="267" t="s">
        <v>968</v>
      </c>
      <c r="AJ21" s="267" t="s">
        <v>968</v>
      </c>
      <c r="AK21" s="267" t="s">
        <v>968</v>
      </c>
      <c r="AL21" s="267" t="s">
        <v>968</v>
      </c>
      <c r="AM21" s="267" t="s">
        <v>968</v>
      </c>
      <c r="AN21" s="267" t="s">
        <v>968</v>
      </c>
      <c r="AO21" s="267" t="s">
        <v>968</v>
      </c>
      <c r="AP21" s="267" t="s">
        <v>968</v>
      </c>
      <c r="AQ21" s="267" t="s">
        <v>968</v>
      </c>
      <c r="AR21" s="267" t="s">
        <v>968</v>
      </c>
      <c r="AS21" s="267" t="s">
        <v>968</v>
      </c>
    </row>
    <row r="22" spans="1:45" s="157" customFormat="1" ht="47.25" x14ac:dyDescent="0.25">
      <c r="A22" s="265" t="s">
        <v>971</v>
      </c>
      <c r="B22" s="266" t="s">
        <v>972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  <c r="N22" s="267" t="s">
        <v>968</v>
      </c>
      <c r="O22" s="267" t="s">
        <v>968</v>
      </c>
      <c r="P22" s="267" t="s">
        <v>968</v>
      </c>
      <c r="Q22" s="267" t="s">
        <v>968</v>
      </c>
      <c r="R22" s="267" t="s">
        <v>968</v>
      </c>
      <c r="S22" s="267" t="s">
        <v>968</v>
      </c>
      <c r="T22" s="267" t="s">
        <v>968</v>
      </c>
      <c r="U22" s="267" t="s">
        <v>968</v>
      </c>
      <c r="V22" s="267" t="s">
        <v>968</v>
      </c>
      <c r="W22" s="267" t="s">
        <v>968</v>
      </c>
      <c r="X22" s="267" t="s">
        <v>968</v>
      </c>
      <c r="Y22" s="267" t="s">
        <v>968</v>
      </c>
      <c r="Z22" s="267" t="s">
        <v>968</v>
      </c>
      <c r="AA22" s="267" t="s">
        <v>968</v>
      </c>
      <c r="AB22" s="267" t="s">
        <v>968</v>
      </c>
      <c r="AC22" s="267" t="s">
        <v>968</v>
      </c>
      <c r="AD22" s="267" t="s">
        <v>968</v>
      </c>
      <c r="AE22" s="267" t="s">
        <v>968</v>
      </c>
      <c r="AF22" s="267" t="s">
        <v>968</v>
      </c>
      <c r="AG22" s="267" t="s">
        <v>968</v>
      </c>
      <c r="AH22" s="267" t="s">
        <v>968</v>
      </c>
      <c r="AI22" s="267" t="s">
        <v>968</v>
      </c>
      <c r="AJ22" s="267" t="s">
        <v>968</v>
      </c>
      <c r="AK22" s="267" t="s">
        <v>968</v>
      </c>
      <c r="AL22" s="267" t="s">
        <v>968</v>
      </c>
      <c r="AM22" s="267" t="s">
        <v>968</v>
      </c>
      <c r="AN22" s="267" t="s">
        <v>968</v>
      </c>
      <c r="AO22" s="267" t="s">
        <v>968</v>
      </c>
      <c r="AP22" s="267" t="s">
        <v>968</v>
      </c>
      <c r="AQ22" s="267" t="s">
        <v>968</v>
      </c>
      <c r="AR22" s="267" t="s">
        <v>968</v>
      </c>
      <c r="AS22" s="267" t="s">
        <v>968</v>
      </c>
    </row>
    <row r="23" spans="1:45" s="157" customFormat="1" ht="78.75" x14ac:dyDescent="0.25">
      <c r="A23" s="265" t="s">
        <v>973</v>
      </c>
      <c r="B23" s="266" t="s">
        <v>974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  <c r="N23" s="267" t="s">
        <v>968</v>
      </c>
      <c r="O23" s="267" t="s">
        <v>968</v>
      </c>
      <c r="P23" s="267" t="s">
        <v>968</v>
      </c>
      <c r="Q23" s="267" t="s">
        <v>968</v>
      </c>
      <c r="R23" s="267" t="s">
        <v>968</v>
      </c>
      <c r="S23" s="267" t="s">
        <v>968</v>
      </c>
      <c r="T23" s="267" t="s">
        <v>968</v>
      </c>
      <c r="U23" s="267" t="s">
        <v>968</v>
      </c>
      <c r="V23" s="267" t="s">
        <v>968</v>
      </c>
      <c r="W23" s="267" t="s">
        <v>968</v>
      </c>
      <c r="X23" s="267" t="s">
        <v>968</v>
      </c>
      <c r="Y23" s="267" t="s">
        <v>968</v>
      </c>
      <c r="Z23" s="267" t="s">
        <v>968</v>
      </c>
      <c r="AA23" s="267" t="s">
        <v>968</v>
      </c>
      <c r="AB23" s="267" t="s">
        <v>968</v>
      </c>
      <c r="AC23" s="267" t="s">
        <v>968</v>
      </c>
      <c r="AD23" s="267" t="s">
        <v>968</v>
      </c>
      <c r="AE23" s="267" t="s">
        <v>968</v>
      </c>
      <c r="AF23" s="267" t="s">
        <v>968</v>
      </c>
      <c r="AG23" s="267" t="s">
        <v>968</v>
      </c>
      <c r="AH23" s="267" t="s">
        <v>968</v>
      </c>
      <c r="AI23" s="267" t="s">
        <v>968</v>
      </c>
      <c r="AJ23" s="267" t="s">
        <v>968</v>
      </c>
      <c r="AK23" s="267" t="s">
        <v>968</v>
      </c>
      <c r="AL23" s="267" t="s">
        <v>968</v>
      </c>
      <c r="AM23" s="267" t="s">
        <v>968</v>
      </c>
      <c r="AN23" s="267" t="s">
        <v>968</v>
      </c>
      <c r="AO23" s="267" t="s">
        <v>968</v>
      </c>
      <c r="AP23" s="267" t="s">
        <v>968</v>
      </c>
      <c r="AQ23" s="267" t="s">
        <v>968</v>
      </c>
      <c r="AR23" s="267" t="s">
        <v>968</v>
      </c>
      <c r="AS23" s="267" t="s">
        <v>968</v>
      </c>
    </row>
    <row r="24" spans="1:45" s="157" customFormat="1" ht="47.25" x14ac:dyDescent="0.25">
      <c r="A24" s="265" t="s">
        <v>975</v>
      </c>
      <c r="B24" s="266" t="s">
        <v>976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  <c r="N24" s="267" t="s">
        <v>968</v>
      </c>
      <c r="O24" s="267" t="s">
        <v>968</v>
      </c>
      <c r="P24" s="267" t="s">
        <v>968</v>
      </c>
      <c r="Q24" s="267" t="s">
        <v>968</v>
      </c>
      <c r="R24" s="267" t="s">
        <v>968</v>
      </c>
      <c r="S24" s="267" t="s">
        <v>968</v>
      </c>
      <c r="T24" s="267" t="s">
        <v>968</v>
      </c>
      <c r="U24" s="267" t="s">
        <v>968</v>
      </c>
      <c r="V24" s="267" t="s">
        <v>968</v>
      </c>
      <c r="W24" s="267" t="s">
        <v>968</v>
      </c>
      <c r="X24" s="267" t="s">
        <v>968</v>
      </c>
      <c r="Y24" s="267" t="s">
        <v>968</v>
      </c>
      <c r="Z24" s="267" t="s">
        <v>968</v>
      </c>
      <c r="AA24" s="267" t="s">
        <v>968</v>
      </c>
      <c r="AB24" s="267" t="s">
        <v>968</v>
      </c>
      <c r="AC24" s="267" t="s">
        <v>968</v>
      </c>
      <c r="AD24" s="267" t="s">
        <v>968</v>
      </c>
      <c r="AE24" s="267" t="s">
        <v>968</v>
      </c>
      <c r="AF24" s="267" t="s">
        <v>968</v>
      </c>
      <c r="AG24" s="267" t="s">
        <v>968</v>
      </c>
      <c r="AH24" s="267" t="s">
        <v>968</v>
      </c>
      <c r="AI24" s="267" t="s">
        <v>968</v>
      </c>
      <c r="AJ24" s="267" t="s">
        <v>968</v>
      </c>
      <c r="AK24" s="267" t="s">
        <v>968</v>
      </c>
      <c r="AL24" s="267" t="s">
        <v>968</v>
      </c>
      <c r="AM24" s="267" t="s">
        <v>968</v>
      </c>
      <c r="AN24" s="267" t="s">
        <v>968</v>
      </c>
      <c r="AO24" s="267" t="s">
        <v>968</v>
      </c>
      <c r="AP24" s="267" t="s">
        <v>968</v>
      </c>
      <c r="AQ24" s="267" t="s">
        <v>968</v>
      </c>
      <c r="AR24" s="267" t="s">
        <v>968</v>
      </c>
      <c r="AS24" s="267" t="s">
        <v>968</v>
      </c>
    </row>
    <row r="25" spans="1:45" s="157" customFormat="1" ht="47.25" x14ac:dyDescent="0.25">
      <c r="A25" s="265" t="s">
        <v>977</v>
      </c>
      <c r="B25" s="266" t="s">
        <v>978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  <c r="N25" s="267" t="s">
        <v>968</v>
      </c>
      <c r="O25" s="267" t="s">
        <v>968</v>
      </c>
      <c r="P25" s="267" t="s">
        <v>968</v>
      </c>
      <c r="Q25" s="267" t="s">
        <v>968</v>
      </c>
      <c r="R25" s="267" t="s">
        <v>968</v>
      </c>
      <c r="S25" s="267" t="s">
        <v>968</v>
      </c>
      <c r="T25" s="267" t="s">
        <v>968</v>
      </c>
      <c r="U25" s="267" t="s">
        <v>968</v>
      </c>
      <c r="V25" s="267" t="s">
        <v>968</v>
      </c>
      <c r="W25" s="267" t="s">
        <v>968</v>
      </c>
      <c r="X25" s="267" t="s">
        <v>968</v>
      </c>
      <c r="Y25" s="267" t="s">
        <v>968</v>
      </c>
      <c r="Z25" s="267" t="s">
        <v>968</v>
      </c>
      <c r="AA25" s="267" t="s">
        <v>968</v>
      </c>
      <c r="AB25" s="267" t="s">
        <v>968</v>
      </c>
      <c r="AC25" s="267" t="s">
        <v>968</v>
      </c>
      <c r="AD25" s="267" t="s">
        <v>968</v>
      </c>
      <c r="AE25" s="267" t="s">
        <v>968</v>
      </c>
      <c r="AF25" s="267" t="s">
        <v>968</v>
      </c>
      <c r="AG25" s="267" t="s">
        <v>968</v>
      </c>
      <c r="AH25" s="267" t="s">
        <v>968</v>
      </c>
      <c r="AI25" s="267" t="s">
        <v>968</v>
      </c>
      <c r="AJ25" s="267" t="s">
        <v>968</v>
      </c>
      <c r="AK25" s="267" t="s">
        <v>968</v>
      </c>
      <c r="AL25" s="267" t="s">
        <v>968</v>
      </c>
      <c r="AM25" s="267" t="s">
        <v>968</v>
      </c>
      <c r="AN25" s="267" t="s">
        <v>968</v>
      </c>
      <c r="AO25" s="267" t="s">
        <v>968</v>
      </c>
      <c r="AP25" s="267" t="s">
        <v>968</v>
      </c>
      <c r="AQ25" s="267" t="s">
        <v>968</v>
      </c>
      <c r="AR25" s="267" t="s">
        <v>968</v>
      </c>
      <c r="AS25" s="267" t="s">
        <v>968</v>
      </c>
    </row>
    <row r="26" spans="1:45" s="157" customFormat="1" ht="31.5" x14ac:dyDescent="0.25">
      <c r="A26" s="265" t="s">
        <v>979</v>
      </c>
      <c r="B26" s="268" t="s">
        <v>980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  <c r="N26" s="267" t="s">
        <v>968</v>
      </c>
      <c r="O26" s="267" t="s">
        <v>968</v>
      </c>
      <c r="P26" s="267" t="s">
        <v>968</v>
      </c>
      <c r="Q26" s="267" t="s">
        <v>968</v>
      </c>
      <c r="R26" s="267" t="s">
        <v>968</v>
      </c>
      <c r="S26" s="267" t="s">
        <v>968</v>
      </c>
      <c r="T26" s="267" t="s">
        <v>968</v>
      </c>
      <c r="U26" s="267" t="s">
        <v>968</v>
      </c>
      <c r="V26" s="267" t="s">
        <v>968</v>
      </c>
      <c r="W26" s="267" t="s">
        <v>968</v>
      </c>
      <c r="X26" s="267" t="s">
        <v>968</v>
      </c>
      <c r="Y26" s="267" t="s">
        <v>968</v>
      </c>
      <c r="Z26" s="267" t="s">
        <v>968</v>
      </c>
      <c r="AA26" s="267" t="s">
        <v>968</v>
      </c>
      <c r="AB26" s="267" t="s">
        <v>968</v>
      </c>
      <c r="AC26" s="267" t="s">
        <v>968</v>
      </c>
      <c r="AD26" s="267" t="s">
        <v>968</v>
      </c>
      <c r="AE26" s="267" t="s">
        <v>968</v>
      </c>
      <c r="AF26" s="267" t="s">
        <v>968</v>
      </c>
      <c r="AG26" s="267" t="s">
        <v>968</v>
      </c>
      <c r="AH26" s="267">
        <f>AH45</f>
        <v>3436</v>
      </c>
      <c r="AI26" s="267" t="s">
        <v>968</v>
      </c>
      <c r="AJ26" s="267">
        <f>AJ45</f>
        <v>0</v>
      </c>
      <c r="AK26" s="267" t="s">
        <v>968</v>
      </c>
      <c r="AL26" s="267" t="s">
        <v>968</v>
      </c>
      <c r="AM26" s="267" t="s">
        <v>968</v>
      </c>
      <c r="AN26" s="267" t="s">
        <v>968</v>
      </c>
      <c r="AO26" s="267" t="s">
        <v>968</v>
      </c>
      <c r="AP26" s="267" t="s">
        <v>968</v>
      </c>
      <c r="AQ26" s="267" t="s">
        <v>968</v>
      </c>
      <c r="AR26" s="267" t="s">
        <v>968</v>
      </c>
      <c r="AS26" s="267" t="s">
        <v>968</v>
      </c>
    </row>
    <row r="27" spans="1:45" s="157" customFormat="1" ht="15.75" x14ac:dyDescent="0.25">
      <c r="A27" s="265" t="s">
        <v>981</v>
      </c>
      <c r="B27" s="266" t="s">
        <v>982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  <c r="N27" s="267" t="s">
        <v>968</v>
      </c>
      <c r="O27" s="267" t="s">
        <v>968</v>
      </c>
      <c r="P27" s="267" t="s">
        <v>968</v>
      </c>
      <c r="Q27" s="267" t="s">
        <v>968</v>
      </c>
      <c r="R27" s="267" t="s">
        <v>968</v>
      </c>
      <c r="S27" s="267" t="s">
        <v>968</v>
      </c>
      <c r="T27" s="267" t="s">
        <v>968</v>
      </c>
      <c r="U27" s="267" t="s">
        <v>968</v>
      </c>
      <c r="V27" s="267" t="s">
        <v>968</v>
      </c>
      <c r="W27" s="267" t="s">
        <v>968</v>
      </c>
      <c r="X27" s="267" t="s">
        <v>968</v>
      </c>
      <c r="Y27" s="267" t="s">
        <v>968</v>
      </c>
      <c r="Z27" s="267" t="s">
        <v>968</v>
      </c>
      <c r="AA27" s="267" t="s">
        <v>968</v>
      </c>
      <c r="AB27" s="267" t="s">
        <v>968</v>
      </c>
      <c r="AC27" s="267" t="s">
        <v>968</v>
      </c>
      <c r="AD27" s="267" t="s">
        <v>968</v>
      </c>
      <c r="AE27" s="267" t="s">
        <v>968</v>
      </c>
      <c r="AF27" s="267" t="s">
        <v>968</v>
      </c>
      <c r="AG27" s="267" t="s">
        <v>968</v>
      </c>
      <c r="AH27" s="267" t="s">
        <v>968</v>
      </c>
      <c r="AI27" s="267" t="s">
        <v>968</v>
      </c>
      <c r="AJ27" s="267" t="s">
        <v>968</v>
      </c>
      <c r="AK27" s="267" t="s">
        <v>968</v>
      </c>
      <c r="AL27" s="267" t="s">
        <v>968</v>
      </c>
      <c r="AM27" s="267" t="s">
        <v>968</v>
      </c>
      <c r="AN27" s="267" t="s">
        <v>968</v>
      </c>
      <c r="AO27" s="267" t="s">
        <v>968</v>
      </c>
      <c r="AP27" s="267" t="s">
        <v>968</v>
      </c>
      <c r="AQ27" s="267" t="s">
        <v>968</v>
      </c>
      <c r="AR27" s="267" t="s">
        <v>968</v>
      </c>
      <c r="AS27" s="267" t="s">
        <v>968</v>
      </c>
    </row>
    <row r="28" spans="1:45" s="157" customFormat="1" ht="31.5" x14ac:dyDescent="0.25">
      <c r="A28" s="265" t="s">
        <v>185</v>
      </c>
      <c r="B28" s="266" t="s">
        <v>983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  <c r="N28" s="267" t="s">
        <v>968</v>
      </c>
      <c r="O28" s="267" t="s">
        <v>968</v>
      </c>
      <c r="P28" s="267" t="s">
        <v>968</v>
      </c>
      <c r="Q28" s="267" t="s">
        <v>968</v>
      </c>
      <c r="R28" s="267" t="s">
        <v>968</v>
      </c>
      <c r="S28" s="267" t="s">
        <v>968</v>
      </c>
      <c r="T28" s="267" t="s">
        <v>968</v>
      </c>
      <c r="U28" s="267" t="s">
        <v>968</v>
      </c>
      <c r="V28" s="267" t="s">
        <v>968</v>
      </c>
      <c r="W28" s="267" t="s">
        <v>968</v>
      </c>
      <c r="X28" s="267" t="s">
        <v>968</v>
      </c>
      <c r="Y28" s="267" t="s">
        <v>968</v>
      </c>
      <c r="Z28" s="267" t="s">
        <v>968</v>
      </c>
      <c r="AA28" s="267" t="s">
        <v>968</v>
      </c>
      <c r="AB28" s="267" t="s">
        <v>968</v>
      </c>
      <c r="AC28" s="267" t="s">
        <v>968</v>
      </c>
      <c r="AD28" s="267" t="s">
        <v>968</v>
      </c>
      <c r="AE28" s="267" t="s">
        <v>968</v>
      </c>
      <c r="AF28" s="267" t="s">
        <v>968</v>
      </c>
      <c r="AG28" s="267" t="s">
        <v>968</v>
      </c>
      <c r="AH28" s="267" t="s">
        <v>968</v>
      </c>
      <c r="AI28" s="267" t="s">
        <v>968</v>
      </c>
      <c r="AJ28" s="267" t="s">
        <v>968</v>
      </c>
      <c r="AK28" s="267" t="s">
        <v>968</v>
      </c>
      <c r="AL28" s="267" t="s">
        <v>968</v>
      </c>
      <c r="AM28" s="267" t="s">
        <v>968</v>
      </c>
      <c r="AN28" s="267" t="s">
        <v>968</v>
      </c>
      <c r="AO28" s="267" t="s">
        <v>968</v>
      </c>
      <c r="AP28" s="267" t="s">
        <v>968</v>
      </c>
      <c r="AQ28" s="267" t="s">
        <v>968</v>
      </c>
      <c r="AR28" s="267" t="s">
        <v>968</v>
      </c>
      <c r="AS28" s="267" t="s">
        <v>968</v>
      </c>
    </row>
    <row r="29" spans="1:45" s="157" customFormat="1" ht="47.25" x14ac:dyDescent="0.25">
      <c r="A29" s="265" t="s">
        <v>187</v>
      </c>
      <c r="B29" s="266" t="s">
        <v>984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  <c r="N29" s="267" t="s">
        <v>968</v>
      </c>
      <c r="O29" s="267" t="s">
        <v>968</v>
      </c>
      <c r="P29" s="267" t="s">
        <v>968</v>
      </c>
      <c r="Q29" s="267" t="s">
        <v>968</v>
      </c>
      <c r="R29" s="267" t="s">
        <v>968</v>
      </c>
      <c r="S29" s="267" t="s">
        <v>968</v>
      </c>
      <c r="T29" s="267" t="s">
        <v>968</v>
      </c>
      <c r="U29" s="267" t="s">
        <v>968</v>
      </c>
      <c r="V29" s="267" t="s">
        <v>968</v>
      </c>
      <c r="W29" s="267" t="s">
        <v>968</v>
      </c>
      <c r="X29" s="267" t="s">
        <v>968</v>
      </c>
      <c r="Y29" s="267" t="s">
        <v>968</v>
      </c>
      <c r="Z29" s="267" t="s">
        <v>968</v>
      </c>
      <c r="AA29" s="267" t="s">
        <v>968</v>
      </c>
      <c r="AB29" s="267" t="s">
        <v>968</v>
      </c>
      <c r="AC29" s="267" t="s">
        <v>968</v>
      </c>
      <c r="AD29" s="267" t="s">
        <v>968</v>
      </c>
      <c r="AE29" s="267" t="s">
        <v>968</v>
      </c>
      <c r="AF29" s="267" t="s">
        <v>968</v>
      </c>
      <c r="AG29" s="267" t="s">
        <v>968</v>
      </c>
      <c r="AH29" s="267" t="s">
        <v>968</v>
      </c>
      <c r="AI29" s="267" t="s">
        <v>968</v>
      </c>
      <c r="AJ29" s="267" t="s">
        <v>968</v>
      </c>
      <c r="AK29" s="267" t="s">
        <v>968</v>
      </c>
      <c r="AL29" s="267" t="s">
        <v>968</v>
      </c>
      <c r="AM29" s="267" t="s">
        <v>968</v>
      </c>
      <c r="AN29" s="267" t="s">
        <v>968</v>
      </c>
      <c r="AO29" s="267" t="s">
        <v>968</v>
      </c>
      <c r="AP29" s="267" t="s">
        <v>968</v>
      </c>
      <c r="AQ29" s="267" t="s">
        <v>968</v>
      </c>
      <c r="AR29" s="267" t="s">
        <v>968</v>
      </c>
      <c r="AS29" s="267" t="s">
        <v>968</v>
      </c>
    </row>
    <row r="30" spans="1:45" s="157" customFormat="1" ht="47.25" x14ac:dyDescent="0.25">
      <c r="A30" s="265" t="s">
        <v>200</v>
      </c>
      <c r="B30" s="266" t="s">
        <v>985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  <c r="N30" s="267" t="s">
        <v>968</v>
      </c>
      <c r="O30" s="267" t="s">
        <v>968</v>
      </c>
      <c r="P30" s="267" t="s">
        <v>968</v>
      </c>
      <c r="Q30" s="267" t="s">
        <v>968</v>
      </c>
      <c r="R30" s="267" t="s">
        <v>968</v>
      </c>
      <c r="S30" s="267" t="s">
        <v>968</v>
      </c>
      <c r="T30" s="267" t="s">
        <v>968</v>
      </c>
      <c r="U30" s="267" t="s">
        <v>968</v>
      </c>
      <c r="V30" s="267" t="s">
        <v>968</v>
      </c>
      <c r="W30" s="267" t="s">
        <v>968</v>
      </c>
      <c r="X30" s="267" t="s">
        <v>968</v>
      </c>
      <c r="Y30" s="267" t="s">
        <v>968</v>
      </c>
      <c r="Z30" s="267" t="s">
        <v>968</v>
      </c>
      <c r="AA30" s="267" t="s">
        <v>968</v>
      </c>
      <c r="AB30" s="267" t="s">
        <v>968</v>
      </c>
      <c r="AC30" s="267" t="s">
        <v>968</v>
      </c>
      <c r="AD30" s="267" t="s">
        <v>968</v>
      </c>
      <c r="AE30" s="267" t="s">
        <v>968</v>
      </c>
      <c r="AF30" s="267" t="s">
        <v>968</v>
      </c>
      <c r="AG30" s="267" t="s">
        <v>968</v>
      </c>
      <c r="AH30" s="267" t="s">
        <v>968</v>
      </c>
      <c r="AI30" s="267" t="s">
        <v>968</v>
      </c>
      <c r="AJ30" s="267" t="s">
        <v>968</v>
      </c>
      <c r="AK30" s="267" t="s">
        <v>968</v>
      </c>
      <c r="AL30" s="267" t="s">
        <v>968</v>
      </c>
      <c r="AM30" s="267" t="s">
        <v>968</v>
      </c>
      <c r="AN30" s="267" t="s">
        <v>968</v>
      </c>
      <c r="AO30" s="267" t="s">
        <v>968</v>
      </c>
      <c r="AP30" s="267" t="s">
        <v>968</v>
      </c>
      <c r="AQ30" s="267" t="s">
        <v>968</v>
      </c>
      <c r="AR30" s="267" t="s">
        <v>968</v>
      </c>
      <c r="AS30" s="267" t="s">
        <v>968</v>
      </c>
    </row>
    <row r="31" spans="1:45" s="157" customFormat="1" ht="63" x14ac:dyDescent="0.25">
      <c r="A31" s="265" t="s">
        <v>201</v>
      </c>
      <c r="B31" s="266" t="s">
        <v>986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  <c r="N31" s="267" t="s">
        <v>968</v>
      </c>
      <c r="O31" s="267" t="s">
        <v>968</v>
      </c>
      <c r="P31" s="267" t="s">
        <v>968</v>
      </c>
      <c r="Q31" s="267" t="s">
        <v>968</v>
      </c>
      <c r="R31" s="267" t="s">
        <v>968</v>
      </c>
      <c r="S31" s="267" t="s">
        <v>968</v>
      </c>
      <c r="T31" s="267" t="s">
        <v>968</v>
      </c>
      <c r="U31" s="267" t="s">
        <v>968</v>
      </c>
      <c r="V31" s="267" t="s">
        <v>968</v>
      </c>
      <c r="W31" s="267" t="s">
        <v>968</v>
      </c>
      <c r="X31" s="267" t="s">
        <v>968</v>
      </c>
      <c r="Y31" s="267" t="s">
        <v>968</v>
      </c>
      <c r="Z31" s="267" t="s">
        <v>968</v>
      </c>
      <c r="AA31" s="267" t="s">
        <v>968</v>
      </c>
      <c r="AB31" s="267" t="s">
        <v>968</v>
      </c>
      <c r="AC31" s="267" t="s">
        <v>968</v>
      </c>
      <c r="AD31" s="267" t="s">
        <v>968</v>
      </c>
      <c r="AE31" s="267" t="s">
        <v>968</v>
      </c>
      <c r="AF31" s="267" t="s">
        <v>968</v>
      </c>
      <c r="AG31" s="267" t="s">
        <v>968</v>
      </c>
      <c r="AH31" s="267" t="s">
        <v>968</v>
      </c>
      <c r="AI31" s="267" t="s">
        <v>968</v>
      </c>
      <c r="AJ31" s="267" t="s">
        <v>968</v>
      </c>
      <c r="AK31" s="267" t="s">
        <v>968</v>
      </c>
      <c r="AL31" s="267" t="s">
        <v>968</v>
      </c>
      <c r="AM31" s="267" t="s">
        <v>968</v>
      </c>
      <c r="AN31" s="267" t="s">
        <v>968</v>
      </c>
      <c r="AO31" s="267" t="s">
        <v>968</v>
      </c>
      <c r="AP31" s="267" t="s">
        <v>968</v>
      </c>
      <c r="AQ31" s="267" t="s">
        <v>968</v>
      </c>
      <c r="AR31" s="267" t="s">
        <v>968</v>
      </c>
      <c r="AS31" s="267" t="s">
        <v>968</v>
      </c>
    </row>
    <row r="32" spans="1:45" s="157" customFormat="1" ht="110.25" x14ac:dyDescent="0.25">
      <c r="A32" s="265" t="s">
        <v>987</v>
      </c>
      <c r="B32" s="266" t="s">
        <v>988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  <c r="N32" s="267" t="s">
        <v>968</v>
      </c>
      <c r="O32" s="267" t="s">
        <v>968</v>
      </c>
      <c r="P32" s="267" t="s">
        <v>968</v>
      </c>
      <c r="Q32" s="267" t="s">
        <v>968</v>
      </c>
      <c r="R32" s="267" t="s">
        <v>968</v>
      </c>
      <c r="S32" s="267" t="s">
        <v>968</v>
      </c>
      <c r="T32" s="267" t="s">
        <v>968</v>
      </c>
      <c r="U32" s="267" t="s">
        <v>968</v>
      </c>
      <c r="V32" s="267" t="s">
        <v>968</v>
      </c>
      <c r="W32" s="267" t="s">
        <v>968</v>
      </c>
      <c r="X32" s="267" t="s">
        <v>968</v>
      </c>
      <c r="Y32" s="267" t="s">
        <v>968</v>
      </c>
      <c r="Z32" s="267" t="s">
        <v>968</v>
      </c>
      <c r="AA32" s="267" t="s">
        <v>968</v>
      </c>
      <c r="AB32" s="267" t="s">
        <v>968</v>
      </c>
      <c r="AC32" s="267" t="s">
        <v>968</v>
      </c>
      <c r="AD32" s="267" t="s">
        <v>968</v>
      </c>
      <c r="AE32" s="267" t="s">
        <v>968</v>
      </c>
      <c r="AF32" s="267" t="s">
        <v>968</v>
      </c>
      <c r="AG32" s="267" t="s">
        <v>968</v>
      </c>
      <c r="AH32" s="267" t="s">
        <v>968</v>
      </c>
      <c r="AI32" s="267" t="s">
        <v>968</v>
      </c>
      <c r="AJ32" s="267" t="s">
        <v>968</v>
      </c>
      <c r="AK32" s="267" t="s">
        <v>968</v>
      </c>
      <c r="AL32" s="267" t="s">
        <v>968</v>
      </c>
      <c r="AM32" s="267" t="s">
        <v>968</v>
      </c>
      <c r="AN32" s="267" t="s">
        <v>968</v>
      </c>
      <c r="AO32" s="267" t="s">
        <v>968</v>
      </c>
      <c r="AP32" s="267" t="s">
        <v>968</v>
      </c>
      <c r="AQ32" s="267" t="s">
        <v>968</v>
      </c>
      <c r="AR32" s="267" t="s">
        <v>968</v>
      </c>
      <c r="AS32" s="267" t="s">
        <v>968</v>
      </c>
    </row>
    <row r="33" spans="1:45" s="157" customFormat="1" ht="47.25" x14ac:dyDescent="0.25">
      <c r="A33" s="265" t="s">
        <v>203</v>
      </c>
      <c r="B33" s="266" t="s">
        <v>989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  <c r="N33" s="267" t="s">
        <v>968</v>
      </c>
      <c r="O33" s="267" t="s">
        <v>968</v>
      </c>
      <c r="P33" s="267" t="s">
        <v>968</v>
      </c>
      <c r="Q33" s="267" t="s">
        <v>968</v>
      </c>
      <c r="R33" s="267" t="s">
        <v>968</v>
      </c>
      <c r="S33" s="267" t="s">
        <v>968</v>
      </c>
      <c r="T33" s="267" t="s">
        <v>968</v>
      </c>
      <c r="U33" s="267" t="s">
        <v>968</v>
      </c>
      <c r="V33" s="267" t="s">
        <v>968</v>
      </c>
      <c r="W33" s="267" t="s">
        <v>968</v>
      </c>
      <c r="X33" s="267" t="s">
        <v>968</v>
      </c>
      <c r="Y33" s="267" t="s">
        <v>968</v>
      </c>
      <c r="Z33" s="267" t="s">
        <v>968</v>
      </c>
      <c r="AA33" s="267" t="s">
        <v>968</v>
      </c>
      <c r="AB33" s="267" t="s">
        <v>968</v>
      </c>
      <c r="AC33" s="267" t="s">
        <v>968</v>
      </c>
      <c r="AD33" s="267" t="s">
        <v>968</v>
      </c>
      <c r="AE33" s="267" t="s">
        <v>968</v>
      </c>
      <c r="AF33" s="267" t="s">
        <v>968</v>
      </c>
      <c r="AG33" s="267" t="s">
        <v>968</v>
      </c>
      <c r="AH33" s="267" t="s">
        <v>968</v>
      </c>
      <c r="AI33" s="267" t="s">
        <v>968</v>
      </c>
      <c r="AJ33" s="267" t="s">
        <v>968</v>
      </c>
      <c r="AK33" s="267" t="s">
        <v>968</v>
      </c>
      <c r="AL33" s="267" t="s">
        <v>968</v>
      </c>
      <c r="AM33" s="267" t="s">
        <v>968</v>
      </c>
      <c r="AN33" s="267" t="s">
        <v>968</v>
      </c>
      <c r="AO33" s="267" t="s">
        <v>968</v>
      </c>
      <c r="AP33" s="267" t="s">
        <v>968</v>
      </c>
      <c r="AQ33" s="267" t="s">
        <v>968</v>
      </c>
      <c r="AR33" s="267" t="s">
        <v>968</v>
      </c>
      <c r="AS33" s="267" t="s">
        <v>968</v>
      </c>
    </row>
    <row r="34" spans="1:45" s="157" customFormat="1" ht="78.75" x14ac:dyDescent="0.25">
      <c r="A34" s="265" t="s">
        <v>204</v>
      </c>
      <c r="B34" s="266" t="s">
        <v>990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  <c r="N34" s="267" t="s">
        <v>968</v>
      </c>
      <c r="O34" s="267" t="s">
        <v>968</v>
      </c>
      <c r="P34" s="267" t="s">
        <v>968</v>
      </c>
      <c r="Q34" s="267" t="s">
        <v>968</v>
      </c>
      <c r="R34" s="267" t="s">
        <v>968</v>
      </c>
      <c r="S34" s="267" t="s">
        <v>968</v>
      </c>
      <c r="T34" s="267" t="s">
        <v>968</v>
      </c>
      <c r="U34" s="267" t="s">
        <v>968</v>
      </c>
      <c r="V34" s="267" t="s">
        <v>968</v>
      </c>
      <c r="W34" s="267" t="s">
        <v>968</v>
      </c>
      <c r="X34" s="267" t="s">
        <v>968</v>
      </c>
      <c r="Y34" s="267" t="s">
        <v>968</v>
      </c>
      <c r="Z34" s="267" t="s">
        <v>968</v>
      </c>
      <c r="AA34" s="267" t="s">
        <v>968</v>
      </c>
      <c r="AB34" s="267" t="s">
        <v>968</v>
      </c>
      <c r="AC34" s="267" t="s">
        <v>968</v>
      </c>
      <c r="AD34" s="267" t="s">
        <v>968</v>
      </c>
      <c r="AE34" s="267" t="s">
        <v>968</v>
      </c>
      <c r="AF34" s="267" t="s">
        <v>968</v>
      </c>
      <c r="AG34" s="267" t="s">
        <v>968</v>
      </c>
      <c r="AH34" s="267" t="s">
        <v>968</v>
      </c>
      <c r="AI34" s="267" t="s">
        <v>968</v>
      </c>
      <c r="AJ34" s="267" t="s">
        <v>968</v>
      </c>
      <c r="AK34" s="267" t="s">
        <v>968</v>
      </c>
      <c r="AL34" s="267" t="s">
        <v>968</v>
      </c>
      <c r="AM34" s="267" t="s">
        <v>968</v>
      </c>
      <c r="AN34" s="267" t="s">
        <v>968</v>
      </c>
      <c r="AO34" s="267" t="s">
        <v>968</v>
      </c>
      <c r="AP34" s="267" t="s">
        <v>968</v>
      </c>
      <c r="AQ34" s="267" t="s">
        <v>968</v>
      </c>
      <c r="AR34" s="267" t="s">
        <v>968</v>
      </c>
      <c r="AS34" s="267" t="s">
        <v>968</v>
      </c>
    </row>
    <row r="35" spans="1:45" s="157" customFormat="1" ht="63" x14ac:dyDescent="0.25">
      <c r="A35" s="265" t="s">
        <v>214</v>
      </c>
      <c r="B35" s="266" t="s">
        <v>992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  <c r="N35" s="267" t="s">
        <v>968</v>
      </c>
      <c r="O35" s="267" t="s">
        <v>968</v>
      </c>
      <c r="P35" s="267" t="s">
        <v>968</v>
      </c>
      <c r="Q35" s="267" t="s">
        <v>968</v>
      </c>
      <c r="R35" s="267" t="s">
        <v>968</v>
      </c>
      <c r="S35" s="267" t="s">
        <v>968</v>
      </c>
      <c r="T35" s="267" t="s">
        <v>968</v>
      </c>
      <c r="U35" s="267" t="s">
        <v>968</v>
      </c>
      <c r="V35" s="267" t="s">
        <v>968</v>
      </c>
      <c r="W35" s="267" t="s">
        <v>968</v>
      </c>
      <c r="X35" s="267" t="s">
        <v>968</v>
      </c>
      <c r="Y35" s="267" t="s">
        <v>968</v>
      </c>
      <c r="Z35" s="267" t="s">
        <v>968</v>
      </c>
      <c r="AA35" s="267" t="s">
        <v>968</v>
      </c>
      <c r="AB35" s="267" t="s">
        <v>968</v>
      </c>
      <c r="AC35" s="267" t="s">
        <v>968</v>
      </c>
      <c r="AD35" s="267" t="s">
        <v>968</v>
      </c>
      <c r="AE35" s="267" t="s">
        <v>968</v>
      </c>
      <c r="AF35" s="267" t="s">
        <v>968</v>
      </c>
      <c r="AG35" s="267" t="s">
        <v>968</v>
      </c>
      <c r="AH35" s="267" t="s">
        <v>968</v>
      </c>
      <c r="AI35" s="267" t="s">
        <v>968</v>
      </c>
      <c r="AJ35" s="267" t="s">
        <v>968</v>
      </c>
      <c r="AK35" s="267" t="s">
        <v>968</v>
      </c>
      <c r="AL35" s="267" t="s">
        <v>968</v>
      </c>
      <c r="AM35" s="267" t="s">
        <v>968</v>
      </c>
      <c r="AN35" s="267" t="s">
        <v>968</v>
      </c>
      <c r="AO35" s="267" t="s">
        <v>968</v>
      </c>
      <c r="AP35" s="267" t="s">
        <v>968</v>
      </c>
      <c r="AQ35" s="267" t="s">
        <v>968</v>
      </c>
      <c r="AR35" s="267" t="s">
        <v>968</v>
      </c>
      <c r="AS35" s="267" t="s">
        <v>968</v>
      </c>
    </row>
    <row r="36" spans="1:45" s="157" customFormat="1" ht="47.25" x14ac:dyDescent="0.25">
      <c r="A36" s="265" t="s">
        <v>215</v>
      </c>
      <c r="B36" s="266" t="s">
        <v>993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  <c r="N36" s="267" t="s">
        <v>968</v>
      </c>
      <c r="O36" s="267" t="s">
        <v>968</v>
      </c>
      <c r="P36" s="267" t="s">
        <v>968</v>
      </c>
      <c r="Q36" s="267" t="s">
        <v>968</v>
      </c>
      <c r="R36" s="267" t="s">
        <v>968</v>
      </c>
      <c r="S36" s="267" t="s">
        <v>968</v>
      </c>
      <c r="T36" s="267" t="s">
        <v>968</v>
      </c>
      <c r="U36" s="267" t="s">
        <v>968</v>
      </c>
      <c r="V36" s="267" t="s">
        <v>968</v>
      </c>
      <c r="W36" s="267" t="s">
        <v>968</v>
      </c>
      <c r="X36" s="267" t="s">
        <v>968</v>
      </c>
      <c r="Y36" s="267" t="s">
        <v>968</v>
      </c>
      <c r="Z36" s="267" t="s">
        <v>968</v>
      </c>
      <c r="AA36" s="267" t="s">
        <v>968</v>
      </c>
      <c r="AB36" s="267" t="s">
        <v>968</v>
      </c>
      <c r="AC36" s="267" t="s">
        <v>968</v>
      </c>
      <c r="AD36" s="267" t="s">
        <v>968</v>
      </c>
      <c r="AE36" s="267" t="s">
        <v>968</v>
      </c>
      <c r="AF36" s="267" t="s">
        <v>968</v>
      </c>
      <c r="AG36" s="267" t="s">
        <v>968</v>
      </c>
      <c r="AH36" s="267" t="s">
        <v>968</v>
      </c>
      <c r="AI36" s="267" t="s">
        <v>968</v>
      </c>
      <c r="AJ36" s="267" t="s">
        <v>968</v>
      </c>
      <c r="AK36" s="267" t="s">
        <v>968</v>
      </c>
      <c r="AL36" s="267" t="s">
        <v>968</v>
      </c>
      <c r="AM36" s="267" t="s">
        <v>968</v>
      </c>
      <c r="AN36" s="267" t="s">
        <v>968</v>
      </c>
      <c r="AO36" s="267" t="s">
        <v>968</v>
      </c>
      <c r="AP36" s="267" t="s">
        <v>968</v>
      </c>
      <c r="AQ36" s="267" t="s">
        <v>968</v>
      </c>
      <c r="AR36" s="267" t="s">
        <v>968</v>
      </c>
      <c r="AS36" s="267" t="s">
        <v>968</v>
      </c>
    </row>
    <row r="37" spans="1:45" s="157" customFormat="1" ht="63" x14ac:dyDescent="0.25">
      <c r="A37" s="265" t="s">
        <v>994</v>
      </c>
      <c r="B37" s="266" t="s">
        <v>995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  <c r="N37" s="267" t="s">
        <v>968</v>
      </c>
      <c r="O37" s="267" t="s">
        <v>968</v>
      </c>
      <c r="P37" s="267" t="s">
        <v>968</v>
      </c>
      <c r="Q37" s="267" t="s">
        <v>968</v>
      </c>
      <c r="R37" s="267" t="s">
        <v>968</v>
      </c>
      <c r="S37" s="267" t="s">
        <v>968</v>
      </c>
      <c r="T37" s="267" t="s">
        <v>968</v>
      </c>
      <c r="U37" s="267" t="s">
        <v>968</v>
      </c>
      <c r="V37" s="267" t="s">
        <v>968</v>
      </c>
      <c r="W37" s="267" t="s">
        <v>968</v>
      </c>
      <c r="X37" s="267" t="s">
        <v>968</v>
      </c>
      <c r="Y37" s="267" t="s">
        <v>968</v>
      </c>
      <c r="Z37" s="267" t="s">
        <v>968</v>
      </c>
      <c r="AA37" s="267" t="s">
        <v>968</v>
      </c>
      <c r="AB37" s="267" t="s">
        <v>968</v>
      </c>
      <c r="AC37" s="267" t="s">
        <v>968</v>
      </c>
      <c r="AD37" s="267" t="s">
        <v>968</v>
      </c>
      <c r="AE37" s="267" t="s">
        <v>968</v>
      </c>
      <c r="AF37" s="267" t="s">
        <v>968</v>
      </c>
      <c r="AG37" s="267" t="s">
        <v>968</v>
      </c>
      <c r="AH37" s="267" t="s">
        <v>968</v>
      </c>
      <c r="AI37" s="267" t="s">
        <v>968</v>
      </c>
      <c r="AJ37" s="267" t="s">
        <v>968</v>
      </c>
      <c r="AK37" s="267" t="s">
        <v>968</v>
      </c>
      <c r="AL37" s="267" t="s">
        <v>968</v>
      </c>
      <c r="AM37" s="267" t="s">
        <v>968</v>
      </c>
      <c r="AN37" s="267" t="s">
        <v>968</v>
      </c>
      <c r="AO37" s="267" t="s">
        <v>968</v>
      </c>
      <c r="AP37" s="267" t="s">
        <v>968</v>
      </c>
      <c r="AQ37" s="267" t="s">
        <v>968</v>
      </c>
      <c r="AR37" s="267" t="s">
        <v>968</v>
      </c>
      <c r="AS37" s="267" t="s">
        <v>968</v>
      </c>
    </row>
    <row r="38" spans="1:45" s="157" customFormat="1" ht="47.25" x14ac:dyDescent="0.25">
      <c r="A38" s="265" t="s">
        <v>996</v>
      </c>
      <c r="B38" s="266" t="s">
        <v>997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  <c r="N38" s="267" t="s">
        <v>968</v>
      </c>
      <c r="O38" s="267" t="s">
        <v>968</v>
      </c>
      <c r="P38" s="267" t="s">
        <v>968</v>
      </c>
      <c r="Q38" s="267" t="s">
        <v>968</v>
      </c>
      <c r="R38" s="267" t="s">
        <v>968</v>
      </c>
      <c r="S38" s="267" t="s">
        <v>968</v>
      </c>
      <c r="T38" s="267" t="s">
        <v>968</v>
      </c>
      <c r="U38" s="267" t="s">
        <v>968</v>
      </c>
      <c r="V38" s="267" t="s">
        <v>968</v>
      </c>
      <c r="W38" s="267" t="s">
        <v>968</v>
      </c>
      <c r="X38" s="267" t="s">
        <v>968</v>
      </c>
      <c r="Y38" s="267" t="s">
        <v>968</v>
      </c>
      <c r="Z38" s="267" t="s">
        <v>968</v>
      </c>
      <c r="AA38" s="267" t="s">
        <v>968</v>
      </c>
      <c r="AB38" s="267" t="s">
        <v>968</v>
      </c>
      <c r="AC38" s="267" t="s">
        <v>968</v>
      </c>
      <c r="AD38" s="267" t="s">
        <v>968</v>
      </c>
      <c r="AE38" s="267" t="s">
        <v>968</v>
      </c>
      <c r="AF38" s="267" t="s">
        <v>968</v>
      </c>
      <c r="AG38" s="267" t="s">
        <v>968</v>
      </c>
      <c r="AH38" s="267" t="s">
        <v>968</v>
      </c>
      <c r="AI38" s="267" t="s">
        <v>968</v>
      </c>
      <c r="AJ38" s="267" t="s">
        <v>968</v>
      </c>
      <c r="AK38" s="267" t="s">
        <v>968</v>
      </c>
      <c r="AL38" s="267" t="s">
        <v>968</v>
      </c>
      <c r="AM38" s="267" t="s">
        <v>968</v>
      </c>
      <c r="AN38" s="267" t="s">
        <v>968</v>
      </c>
      <c r="AO38" s="267" t="s">
        <v>968</v>
      </c>
      <c r="AP38" s="267" t="s">
        <v>968</v>
      </c>
      <c r="AQ38" s="267" t="s">
        <v>968</v>
      </c>
      <c r="AR38" s="267" t="s">
        <v>968</v>
      </c>
      <c r="AS38" s="267" t="s">
        <v>968</v>
      </c>
    </row>
    <row r="39" spans="1:45" s="157" customFormat="1" ht="63" x14ac:dyDescent="0.25">
      <c r="A39" s="265" t="s">
        <v>998</v>
      </c>
      <c r="B39" s="266" t="s">
        <v>999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  <c r="N39" s="267" t="s">
        <v>968</v>
      </c>
      <c r="O39" s="267" t="s">
        <v>968</v>
      </c>
      <c r="P39" s="267" t="s">
        <v>968</v>
      </c>
      <c r="Q39" s="267" t="s">
        <v>968</v>
      </c>
      <c r="R39" s="267" t="s">
        <v>968</v>
      </c>
      <c r="S39" s="267" t="s">
        <v>968</v>
      </c>
      <c r="T39" s="267" t="s">
        <v>968</v>
      </c>
      <c r="U39" s="267" t="s">
        <v>968</v>
      </c>
      <c r="V39" s="267" t="s">
        <v>968</v>
      </c>
      <c r="W39" s="267" t="s">
        <v>968</v>
      </c>
      <c r="X39" s="267" t="s">
        <v>968</v>
      </c>
      <c r="Y39" s="267" t="s">
        <v>968</v>
      </c>
      <c r="Z39" s="267" t="s">
        <v>968</v>
      </c>
      <c r="AA39" s="267" t="s">
        <v>968</v>
      </c>
      <c r="AB39" s="267" t="s">
        <v>968</v>
      </c>
      <c r="AC39" s="267" t="s">
        <v>968</v>
      </c>
      <c r="AD39" s="267" t="s">
        <v>968</v>
      </c>
      <c r="AE39" s="267" t="s">
        <v>968</v>
      </c>
      <c r="AF39" s="267" t="s">
        <v>968</v>
      </c>
      <c r="AG39" s="267" t="s">
        <v>968</v>
      </c>
      <c r="AH39" s="267" t="s">
        <v>968</v>
      </c>
      <c r="AI39" s="267" t="s">
        <v>968</v>
      </c>
      <c r="AJ39" s="267" t="s">
        <v>968</v>
      </c>
      <c r="AK39" s="267" t="s">
        <v>968</v>
      </c>
      <c r="AL39" s="267" t="s">
        <v>968</v>
      </c>
      <c r="AM39" s="267" t="s">
        <v>968</v>
      </c>
      <c r="AN39" s="267" t="s">
        <v>968</v>
      </c>
      <c r="AO39" s="267" t="s">
        <v>968</v>
      </c>
      <c r="AP39" s="267" t="s">
        <v>968</v>
      </c>
      <c r="AQ39" s="267" t="s">
        <v>968</v>
      </c>
      <c r="AR39" s="267" t="s">
        <v>968</v>
      </c>
      <c r="AS39" s="267" t="s">
        <v>968</v>
      </c>
    </row>
    <row r="40" spans="1:45" s="157" customFormat="1" ht="94.5" x14ac:dyDescent="0.25">
      <c r="A40" s="265" t="s">
        <v>226</v>
      </c>
      <c r="B40" s="266" t="s">
        <v>1000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  <c r="N40" s="267" t="s">
        <v>968</v>
      </c>
      <c r="O40" s="267" t="s">
        <v>968</v>
      </c>
      <c r="P40" s="267" t="s">
        <v>968</v>
      </c>
      <c r="Q40" s="267" t="s">
        <v>968</v>
      </c>
      <c r="R40" s="267" t="s">
        <v>968</v>
      </c>
      <c r="S40" s="267" t="s">
        <v>968</v>
      </c>
      <c r="T40" s="267" t="s">
        <v>968</v>
      </c>
      <c r="U40" s="267" t="s">
        <v>968</v>
      </c>
      <c r="V40" s="267" t="s">
        <v>968</v>
      </c>
      <c r="W40" s="267" t="s">
        <v>968</v>
      </c>
      <c r="X40" s="267" t="s">
        <v>968</v>
      </c>
      <c r="Y40" s="267" t="s">
        <v>968</v>
      </c>
      <c r="Z40" s="267" t="s">
        <v>968</v>
      </c>
      <c r="AA40" s="267" t="s">
        <v>968</v>
      </c>
      <c r="AB40" s="267" t="s">
        <v>968</v>
      </c>
      <c r="AC40" s="267" t="s">
        <v>968</v>
      </c>
      <c r="AD40" s="267" t="s">
        <v>968</v>
      </c>
      <c r="AE40" s="267" t="s">
        <v>968</v>
      </c>
      <c r="AF40" s="267" t="s">
        <v>968</v>
      </c>
      <c r="AG40" s="267" t="s">
        <v>968</v>
      </c>
      <c r="AH40" s="267" t="s">
        <v>968</v>
      </c>
      <c r="AI40" s="267" t="s">
        <v>968</v>
      </c>
      <c r="AJ40" s="267" t="s">
        <v>968</v>
      </c>
      <c r="AK40" s="267" t="s">
        <v>968</v>
      </c>
      <c r="AL40" s="267" t="s">
        <v>968</v>
      </c>
      <c r="AM40" s="267" t="s">
        <v>968</v>
      </c>
      <c r="AN40" s="267" t="s">
        <v>968</v>
      </c>
      <c r="AO40" s="267" t="s">
        <v>968</v>
      </c>
      <c r="AP40" s="267" t="s">
        <v>968</v>
      </c>
      <c r="AQ40" s="267" t="s">
        <v>968</v>
      </c>
      <c r="AR40" s="267" t="s">
        <v>968</v>
      </c>
      <c r="AS40" s="267" t="s">
        <v>968</v>
      </c>
    </row>
    <row r="41" spans="1:45" s="157" customFormat="1" ht="78.75" x14ac:dyDescent="0.25">
      <c r="A41" s="265" t="s">
        <v>1001</v>
      </c>
      <c r="B41" s="266" t="s">
        <v>1002</v>
      </c>
      <c r="C41" s="267" t="s">
        <v>968</v>
      </c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  <c r="N41" s="267" t="s">
        <v>968</v>
      </c>
      <c r="O41" s="267" t="s">
        <v>968</v>
      </c>
      <c r="P41" s="267" t="s">
        <v>968</v>
      </c>
      <c r="Q41" s="267" t="s">
        <v>968</v>
      </c>
      <c r="R41" s="267" t="s">
        <v>968</v>
      </c>
      <c r="S41" s="267" t="s">
        <v>968</v>
      </c>
      <c r="T41" s="267" t="s">
        <v>968</v>
      </c>
      <c r="U41" s="267" t="s">
        <v>968</v>
      </c>
      <c r="V41" s="267" t="s">
        <v>968</v>
      </c>
      <c r="W41" s="267" t="s">
        <v>968</v>
      </c>
      <c r="X41" s="267" t="s">
        <v>968</v>
      </c>
      <c r="Y41" s="267" t="s">
        <v>968</v>
      </c>
      <c r="Z41" s="267" t="s">
        <v>968</v>
      </c>
      <c r="AA41" s="267" t="s">
        <v>968</v>
      </c>
      <c r="AB41" s="267" t="s">
        <v>968</v>
      </c>
      <c r="AC41" s="267" t="s">
        <v>968</v>
      </c>
      <c r="AD41" s="267" t="s">
        <v>968</v>
      </c>
      <c r="AE41" s="267" t="s">
        <v>968</v>
      </c>
      <c r="AF41" s="267" t="s">
        <v>968</v>
      </c>
      <c r="AG41" s="267" t="s">
        <v>968</v>
      </c>
      <c r="AH41" s="267" t="s">
        <v>968</v>
      </c>
      <c r="AI41" s="267" t="s">
        <v>968</v>
      </c>
      <c r="AJ41" s="267" t="s">
        <v>968</v>
      </c>
      <c r="AK41" s="267" t="s">
        <v>968</v>
      </c>
      <c r="AL41" s="267" t="s">
        <v>968</v>
      </c>
      <c r="AM41" s="267" t="s">
        <v>968</v>
      </c>
      <c r="AN41" s="267" t="s">
        <v>968</v>
      </c>
      <c r="AO41" s="267" t="s">
        <v>968</v>
      </c>
      <c r="AP41" s="267" t="s">
        <v>968</v>
      </c>
      <c r="AQ41" s="267" t="s">
        <v>968</v>
      </c>
      <c r="AR41" s="267" t="s">
        <v>968</v>
      </c>
      <c r="AS41" s="267" t="s">
        <v>968</v>
      </c>
    </row>
    <row r="42" spans="1:45" s="157" customFormat="1" ht="78.75" x14ac:dyDescent="0.25">
      <c r="A42" s="265" t="s">
        <v>1003</v>
      </c>
      <c r="B42" s="266" t="s">
        <v>1004</v>
      </c>
      <c r="C42" s="267" t="s">
        <v>968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  <c r="N42" s="267" t="s">
        <v>968</v>
      </c>
      <c r="O42" s="267" t="s">
        <v>968</v>
      </c>
      <c r="P42" s="267" t="s">
        <v>968</v>
      </c>
      <c r="Q42" s="267" t="s">
        <v>968</v>
      </c>
      <c r="R42" s="267" t="s">
        <v>968</v>
      </c>
      <c r="S42" s="267" t="s">
        <v>968</v>
      </c>
      <c r="T42" s="267" t="s">
        <v>968</v>
      </c>
      <c r="U42" s="267" t="s">
        <v>968</v>
      </c>
      <c r="V42" s="267" t="s">
        <v>968</v>
      </c>
      <c r="W42" s="267" t="s">
        <v>968</v>
      </c>
      <c r="X42" s="267" t="s">
        <v>968</v>
      </c>
      <c r="Y42" s="267" t="s">
        <v>968</v>
      </c>
      <c r="Z42" s="267" t="s">
        <v>968</v>
      </c>
      <c r="AA42" s="267" t="s">
        <v>968</v>
      </c>
      <c r="AB42" s="267" t="s">
        <v>968</v>
      </c>
      <c r="AC42" s="267" t="s">
        <v>968</v>
      </c>
      <c r="AD42" s="267" t="s">
        <v>968</v>
      </c>
      <c r="AE42" s="267" t="s">
        <v>968</v>
      </c>
      <c r="AF42" s="267" t="s">
        <v>968</v>
      </c>
      <c r="AG42" s="267" t="s">
        <v>968</v>
      </c>
      <c r="AH42" s="267" t="s">
        <v>968</v>
      </c>
      <c r="AI42" s="267" t="s">
        <v>968</v>
      </c>
      <c r="AJ42" s="267" t="s">
        <v>968</v>
      </c>
      <c r="AK42" s="267" t="s">
        <v>968</v>
      </c>
      <c r="AL42" s="267" t="s">
        <v>968</v>
      </c>
      <c r="AM42" s="267" t="s">
        <v>968</v>
      </c>
      <c r="AN42" s="267" t="s">
        <v>968</v>
      </c>
      <c r="AO42" s="267" t="s">
        <v>968</v>
      </c>
      <c r="AP42" s="267" t="s">
        <v>968</v>
      </c>
      <c r="AQ42" s="267" t="s">
        <v>968</v>
      </c>
      <c r="AR42" s="267" t="s">
        <v>968</v>
      </c>
      <c r="AS42" s="267" t="s">
        <v>968</v>
      </c>
    </row>
    <row r="43" spans="1:45" s="157" customFormat="1" ht="47.25" x14ac:dyDescent="0.25">
      <c r="A43" s="265" t="s">
        <v>227</v>
      </c>
      <c r="B43" s="266" t="s">
        <v>1005</v>
      </c>
      <c r="C43" s="267" t="s">
        <v>968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  <c r="N43" s="267" t="s">
        <v>968</v>
      </c>
      <c r="O43" s="267" t="s">
        <v>968</v>
      </c>
      <c r="P43" s="267" t="s">
        <v>968</v>
      </c>
      <c r="Q43" s="267" t="s">
        <v>968</v>
      </c>
      <c r="R43" s="267" t="s">
        <v>968</v>
      </c>
      <c r="S43" s="267" t="s">
        <v>968</v>
      </c>
      <c r="T43" s="267" t="s">
        <v>968</v>
      </c>
      <c r="U43" s="267" t="s">
        <v>968</v>
      </c>
      <c r="V43" s="267" t="s">
        <v>968</v>
      </c>
      <c r="W43" s="267" t="s">
        <v>968</v>
      </c>
      <c r="X43" s="267" t="s">
        <v>968</v>
      </c>
      <c r="Y43" s="267" t="s">
        <v>968</v>
      </c>
      <c r="Z43" s="267" t="s">
        <v>968</v>
      </c>
      <c r="AA43" s="267" t="s">
        <v>968</v>
      </c>
      <c r="AB43" s="267" t="s">
        <v>968</v>
      </c>
      <c r="AC43" s="267" t="s">
        <v>968</v>
      </c>
      <c r="AD43" s="267" t="s">
        <v>968</v>
      </c>
      <c r="AE43" s="267" t="s">
        <v>968</v>
      </c>
      <c r="AF43" s="267" t="s">
        <v>968</v>
      </c>
      <c r="AG43" s="267" t="s">
        <v>968</v>
      </c>
      <c r="AH43" s="267" t="s">
        <v>968</v>
      </c>
      <c r="AI43" s="267" t="s">
        <v>968</v>
      </c>
      <c r="AJ43" s="267" t="s">
        <v>968</v>
      </c>
      <c r="AK43" s="267" t="s">
        <v>968</v>
      </c>
      <c r="AL43" s="267" t="s">
        <v>968</v>
      </c>
      <c r="AM43" s="267" t="s">
        <v>968</v>
      </c>
      <c r="AN43" s="267" t="s">
        <v>968</v>
      </c>
      <c r="AO43" s="267" t="s">
        <v>968</v>
      </c>
      <c r="AP43" s="267" t="s">
        <v>968</v>
      </c>
      <c r="AQ43" s="267" t="s">
        <v>968</v>
      </c>
      <c r="AR43" s="267" t="s">
        <v>968</v>
      </c>
      <c r="AS43" s="267" t="s">
        <v>968</v>
      </c>
    </row>
    <row r="44" spans="1:45" s="157" customFormat="1" ht="47.25" x14ac:dyDescent="0.25">
      <c r="A44" s="265" t="s">
        <v>297</v>
      </c>
      <c r="B44" s="266" t="s">
        <v>1006</v>
      </c>
      <c r="C44" s="267" t="s">
        <v>968</v>
      </c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67" t="s">
        <v>968</v>
      </c>
      <c r="L44" s="267" t="s">
        <v>968</v>
      </c>
      <c r="M44" s="267" t="s">
        <v>968</v>
      </c>
      <c r="N44" s="267" t="s">
        <v>968</v>
      </c>
      <c r="O44" s="267" t="s">
        <v>968</v>
      </c>
      <c r="P44" s="267" t="s">
        <v>968</v>
      </c>
      <c r="Q44" s="267" t="s">
        <v>968</v>
      </c>
      <c r="R44" s="267" t="s">
        <v>968</v>
      </c>
      <c r="S44" s="267" t="s">
        <v>968</v>
      </c>
      <c r="T44" s="267" t="s">
        <v>968</v>
      </c>
      <c r="U44" s="267" t="s">
        <v>968</v>
      </c>
      <c r="V44" s="267" t="s">
        <v>968</v>
      </c>
      <c r="W44" s="267" t="s">
        <v>968</v>
      </c>
      <c r="X44" s="267" t="s">
        <v>968</v>
      </c>
      <c r="Y44" s="267" t="s">
        <v>968</v>
      </c>
      <c r="Z44" s="267" t="s">
        <v>968</v>
      </c>
      <c r="AA44" s="267" t="s">
        <v>968</v>
      </c>
      <c r="AB44" s="267" t="s">
        <v>968</v>
      </c>
      <c r="AC44" s="267" t="s">
        <v>968</v>
      </c>
      <c r="AD44" s="267" t="s">
        <v>968</v>
      </c>
      <c r="AE44" s="267" t="s">
        <v>968</v>
      </c>
      <c r="AF44" s="267" t="s">
        <v>968</v>
      </c>
      <c r="AG44" s="267" t="s">
        <v>968</v>
      </c>
      <c r="AH44" s="267" t="s">
        <v>968</v>
      </c>
      <c r="AI44" s="267" t="s">
        <v>968</v>
      </c>
      <c r="AJ44" s="267" t="s">
        <v>968</v>
      </c>
      <c r="AK44" s="267" t="s">
        <v>968</v>
      </c>
      <c r="AL44" s="267" t="s">
        <v>968</v>
      </c>
      <c r="AM44" s="267" t="s">
        <v>968</v>
      </c>
      <c r="AN44" s="267" t="s">
        <v>968</v>
      </c>
      <c r="AO44" s="267" t="s">
        <v>968</v>
      </c>
      <c r="AP44" s="267" t="s">
        <v>968</v>
      </c>
      <c r="AQ44" s="267" t="s">
        <v>968</v>
      </c>
      <c r="AR44" s="267" t="s">
        <v>968</v>
      </c>
      <c r="AS44" s="267" t="s">
        <v>968</v>
      </c>
    </row>
    <row r="45" spans="1:45" s="157" customFormat="1" ht="31.5" x14ac:dyDescent="0.25">
      <c r="A45" s="265" t="s">
        <v>299</v>
      </c>
      <c r="B45" s="268" t="s">
        <v>1007</v>
      </c>
      <c r="C45" s="267"/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67" t="s">
        <v>968</v>
      </c>
      <c r="L45" s="267" t="s">
        <v>968</v>
      </c>
      <c r="M45" s="267" t="s">
        <v>968</v>
      </c>
      <c r="N45" s="267" t="s">
        <v>968</v>
      </c>
      <c r="O45" s="267" t="s">
        <v>968</v>
      </c>
      <c r="P45" s="267" t="s">
        <v>968</v>
      </c>
      <c r="Q45" s="267" t="s">
        <v>968</v>
      </c>
      <c r="R45" s="267" t="s">
        <v>968</v>
      </c>
      <c r="S45" s="267" t="s">
        <v>968</v>
      </c>
      <c r="T45" s="267" t="s">
        <v>968</v>
      </c>
      <c r="U45" s="267" t="s">
        <v>968</v>
      </c>
      <c r="V45" s="267" t="s">
        <v>968</v>
      </c>
      <c r="W45" s="267" t="s">
        <v>968</v>
      </c>
      <c r="X45" s="267" t="s">
        <v>968</v>
      </c>
      <c r="Y45" s="267" t="s">
        <v>968</v>
      </c>
      <c r="Z45" s="267" t="s">
        <v>968</v>
      </c>
      <c r="AA45" s="267" t="s">
        <v>968</v>
      </c>
      <c r="AB45" s="267" t="s">
        <v>968</v>
      </c>
      <c r="AC45" s="267" t="s">
        <v>968</v>
      </c>
      <c r="AD45" s="267" t="s">
        <v>968</v>
      </c>
      <c r="AE45" s="267" t="s">
        <v>968</v>
      </c>
      <c r="AF45" s="267" t="s">
        <v>968</v>
      </c>
      <c r="AG45" s="267" t="s">
        <v>968</v>
      </c>
      <c r="AH45" s="278">
        <v>3436</v>
      </c>
      <c r="AI45" s="267" t="s">
        <v>968</v>
      </c>
      <c r="AJ45" s="267">
        <f>AJ68</f>
        <v>0</v>
      </c>
      <c r="AK45" s="267" t="s">
        <v>968</v>
      </c>
      <c r="AL45" s="267" t="s">
        <v>968</v>
      </c>
      <c r="AM45" s="267" t="s">
        <v>968</v>
      </c>
      <c r="AN45" s="267" t="s">
        <v>968</v>
      </c>
      <c r="AO45" s="267" t="s">
        <v>968</v>
      </c>
      <c r="AP45" s="267" t="s">
        <v>968</v>
      </c>
      <c r="AQ45" s="267" t="s">
        <v>968</v>
      </c>
      <c r="AR45" s="267" t="s">
        <v>968</v>
      </c>
      <c r="AS45" s="267" t="s">
        <v>968</v>
      </c>
    </row>
    <row r="46" spans="1:45" s="157" customFormat="1" ht="78.75" x14ac:dyDescent="0.25">
      <c r="A46" s="265" t="s">
        <v>1008</v>
      </c>
      <c r="B46" s="266" t="s">
        <v>1009</v>
      </c>
      <c r="C46" s="267" t="s">
        <v>1010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67" t="s">
        <v>968</v>
      </c>
      <c r="L46" s="267" t="s">
        <v>968</v>
      </c>
      <c r="M46" s="267" t="s">
        <v>968</v>
      </c>
      <c r="N46" s="267" t="s">
        <v>968</v>
      </c>
      <c r="O46" s="267" t="s">
        <v>968</v>
      </c>
      <c r="P46" s="267" t="s">
        <v>968</v>
      </c>
      <c r="Q46" s="267" t="s">
        <v>968</v>
      </c>
      <c r="R46" s="267" t="s">
        <v>968</v>
      </c>
      <c r="S46" s="267" t="s">
        <v>968</v>
      </c>
      <c r="T46" s="267" t="s">
        <v>968</v>
      </c>
      <c r="U46" s="267" t="s">
        <v>968</v>
      </c>
      <c r="V46" s="267" t="s">
        <v>968</v>
      </c>
      <c r="W46" s="267" t="s">
        <v>968</v>
      </c>
      <c r="X46" s="267" t="s">
        <v>968</v>
      </c>
      <c r="Y46" s="267" t="s">
        <v>968</v>
      </c>
      <c r="Z46" s="267" t="s">
        <v>968</v>
      </c>
      <c r="AA46" s="267" t="s">
        <v>968</v>
      </c>
      <c r="AB46" s="267" t="s">
        <v>968</v>
      </c>
      <c r="AC46" s="267" t="s">
        <v>968</v>
      </c>
      <c r="AD46" s="267" t="s">
        <v>968</v>
      </c>
      <c r="AE46" s="267" t="s">
        <v>968</v>
      </c>
      <c r="AF46" s="267" t="s">
        <v>968</v>
      </c>
      <c r="AG46" s="267" t="s">
        <v>968</v>
      </c>
      <c r="AH46" s="278">
        <v>3436</v>
      </c>
      <c r="AI46" s="267" t="s">
        <v>968</v>
      </c>
      <c r="AJ46" s="267" t="s">
        <v>968</v>
      </c>
      <c r="AK46" s="267" t="s">
        <v>968</v>
      </c>
      <c r="AL46" s="267" t="s">
        <v>968</v>
      </c>
      <c r="AM46" s="267" t="s">
        <v>968</v>
      </c>
      <c r="AN46" s="267" t="s">
        <v>968</v>
      </c>
      <c r="AO46" s="267" t="s">
        <v>968</v>
      </c>
      <c r="AP46" s="267" t="s">
        <v>968</v>
      </c>
      <c r="AQ46" s="267" t="s">
        <v>968</v>
      </c>
      <c r="AR46" s="267" t="s">
        <v>968</v>
      </c>
      <c r="AS46" s="267" t="s">
        <v>968</v>
      </c>
    </row>
    <row r="47" spans="1:45" s="157" customFormat="1" ht="63" x14ac:dyDescent="0.25">
      <c r="A47" s="265" t="s">
        <v>1011</v>
      </c>
      <c r="B47" s="266" t="s">
        <v>1012</v>
      </c>
      <c r="C47" s="267" t="s">
        <v>1013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67" t="s">
        <v>968</v>
      </c>
      <c r="L47" s="267" t="s">
        <v>968</v>
      </c>
      <c r="M47" s="267" t="s">
        <v>968</v>
      </c>
      <c r="N47" s="267" t="s">
        <v>968</v>
      </c>
      <c r="O47" s="267" t="s">
        <v>968</v>
      </c>
      <c r="P47" s="267" t="s">
        <v>968</v>
      </c>
      <c r="Q47" s="267" t="s">
        <v>968</v>
      </c>
      <c r="R47" s="267" t="s">
        <v>968</v>
      </c>
      <c r="S47" s="267" t="s">
        <v>968</v>
      </c>
      <c r="T47" s="267" t="s">
        <v>968</v>
      </c>
      <c r="U47" s="267" t="s">
        <v>968</v>
      </c>
      <c r="V47" s="267" t="s">
        <v>968</v>
      </c>
      <c r="W47" s="267" t="s">
        <v>968</v>
      </c>
      <c r="X47" s="267" t="s">
        <v>968</v>
      </c>
      <c r="Y47" s="267" t="s">
        <v>968</v>
      </c>
      <c r="Z47" s="267" t="s">
        <v>968</v>
      </c>
      <c r="AA47" s="267" t="s">
        <v>968</v>
      </c>
      <c r="AB47" s="267" t="s">
        <v>968</v>
      </c>
      <c r="AC47" s="267" t="s">
        <v>968</v>
      </c>
      <c r="AD47" s="267" t="s">
        <v>968</v>
      </c>
      <c r="AE47" s="267" t="s">
        <v>968</v>
      </c>
      <c r="AF47" s="267" t="s">
        <v>968</v>
      </c>
      <c r="AG47" s="267" t="s">
        <v>968</v>
      </c>
      <c r="AH47" s="278">
        <v>3436</v>
      </c>
      <c r="AI47" s="267" t="s">
        <v>968</v>
      </c>
      <c r="AJ47" s="267" t="s">
        <v>968</v>
      </c>
      <c r="AK47" s="267" t="s">
        <v>968</v>
      </c>
      <c r="AL47" s="267" t="s">
        <v>968</v>
      </c>
      <c r="AM47" s="267" t="s">
        <v>968</v>
      </c>
      <c r="AN47" s="267" t="s">
        <v>968</v>
      </c>
      <c r="AO47" s="267" t="s">
        <v>968</v>
      </c>
      <c r="AP47" s="267" t="s">
        <v>968</v>
      </c>
      <c r="AQ47" s="267" t="s">
        <v>968</v>
      </c>
      <c r="AR47" s="267" t="s">
        <v>968</v>
      </c>
      <c r="AS47" s="267" t="s">
        <v>968</v>
      </c>
    </row>
    <row r="48" spans="1:45" s="157" customFormat="1" ht="47.25" x14ac:dyDescent="0.25">
      <c r="A48" s="265" t="s">
        <v>1014</v>
      </c>
      <c r="B48" s="266" t="s">
        <v>1015</v>
      </c>
      <c r="C48" s="267" t="s">
        <v>1016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67" t="s">
        <v>968</v>
      </c>
      <c r="L48" s="267" t="s">
        <v>968</v>
      </c>
      <c r="M48" s="267" t="s">
        <v>968</v>
      </c>
      <c r="N48" s="267" t="s">
        <v>968</v>
      </c>
      <c r="O48" s="267" t="s">
        <v>968</v>
      </c>
      <c r="P48" s="267" t="s">
        <v>968</v>
      </c>
      <c r="Q48" s="267" t="s">
        <v>968</v>
      </c>
      <c r="R48" s="267" t="s">
        <v>968</v>
      </c>
      <c r="S48" s="267" t="s">
        <v>968</v>
      </c>
      <c r="T48" s="267" t="s">
        <v>968</v>
      </c>
      <c r="U48" s="267" t="s">
        <v>968</v>
      </c>
      <c r="V48" s="267" t="s">
        <v>968</v>
      </c>
      <c r="W48" s="267" t="s">
        <v>968</v>
      </c>
      <c r="X48" s="267" t="s">
        <v>968</v>
      </c>
      <c r="Y48" s="267" t="s">
        <v>968</v>
      </c>
      <c r="Z48" s="267" t="s">
        <v>968</v>
      </c>
      <c r="AA48" s="267" t="s">
        <v>968</v>
      </c>
      <c r="AB48" s="267" t="s">
        <v>968</v>
      </c>
      <c r="AC48" s="267" t="s">
        <v>968</v>
      </c>
      <c r="AD48" s="267" t="s">
        <v>968</v>
      </c>
      <c r="AE48" s="267" t="s">
        <v>968</v>
      </c>
      <c r="AF48" s="267" t="s">
        <v>968</v>
      </c>
      <c r="AG48" s="267" t="s">
        <v>968</v>
      </c>
      <c r="AH48" s="278">
        <v>0</v>
      </c>
      <c r="AI48" s="267" t="s">
        <v>968</v>
      </c>
      <c r="AJ48" s="267" t="s">
        <v>968</v>
      </c>
      <c r="AK48" s="267" t="s">
        <v>968</v>
      </c>
      <c r="AL48" s="267" t="s">
        <v>968</v>
      </c>
      <c r="AM48" s="267" t="s">
        <v>968</v>
      </c>
      <c r="AN48" s="267" t="s">
        <v>968</v>
      </c>
      <c r="AO48" s="267" t="s">
        <v>968</v>
      </c>
      <c r="AP48" s="267" t="s">
        <v>968</v>
      </c>
      <c r="AQ48" s="267" t="s">
        <v>968</v>
      </c>
      <c r="AR48" s="267" t="s">
        <v>968</v>
      </c>
      <c r="AS48" s="267" t="s">
        <v>968</v>
      </c>
    </row>
    <row r="49" spans="1:45" s="157" customFormat="1" ht="47.25" x14ac:dyDescent="0.25">
      <c r="A49" s="265" t="s">
        <v>1017</v>
      </c>
      <c r="B49" s="266" t="s">
        <v>1018</v>
      </c>
      <c r="C49" s="267" t="s">
        <v>1019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67" t="s">
        <v>968</v>
      </c>
      <c r="L49" s="267" t="s">
        <v>968</v>
      </c>
      <c r="M49" s="267" t="s">
        <v>968</v>
      </c>
      <c r="N49" s="267" t="s">
        <v>968</v>
      </c>
      <c r="O49" s="267" t="s">
        <v>968</v>
      </c>
      <c r="P49" s="267" t="s">
        <v>968</v>
      </c>
      <c r="Q49" s="267" t="s">
        <v>968</v>
      </c>
      <c r="R49" s="267" t="s">
        <v>968</v>
      </c>
      <c r="S49" s="267" t="s">
        <v>968</v>
      </c>
      <c r="T49" s="267" t="s">
        <v>968</v>
      </c>
      <c r="U49" s="267" t="s">
        <v>968</v>
      </c>
      <c r="V49" s="267" t="s">
        <v>968</v>
      </c>
      <c r="W49" s="267" t="s">
        <v>968</v>
      </c>
      <c r="X49" s="267" t="s">
        <v>968</v>
      </c>
      <c r="Y49" s="267" t="s">
        <v>968</v>
      </c>
      <c r="Z49" s="267" t="s">
        <v>968</v>
      </c>
      <c r="AA49" s="267" t="s">
        <v>968</v>
      </c>
      <c r="AB49" s="267" t="s">
        <v>968</v>
      </c>
      <c r="AC49" s="267" t="s">
        <v>968</v>
      </c>
      <c r="AD49" s="267" t="s">
        <v>968</v>
      </c>
      <c r="AE49" s="267" t="s">
        <v>968</v>
      </c>
      <c r="AF49" s="267" t="s">
        <v>968</v>
      </c>
      <c r="AG49" s="267" t="s">
        <v>968</v>
      </c>
      <c r="AH49" s="278">
        <v>41</v>
      </c>
      <c r="AI49" s="267" t="s">
        <v>968</v>
      </c>
      <c r="AJ49" s="267" t="s">
        <v>968</v>
      </c>
      <c r="AK49" s="267" t="s">
        <v>968</v>
      </c>
      <c r="AL49" s="267" t="s">
        <v>968</v>
      </c>
      <c r="AM49" s="267" t="s">
        <v>968</v>
      </c>
      <c r="AN49" s="267" t="s">
        <v>968</v>
      </c>
      <c r="AO49" s="267" t="s">
        <v>968</v>
      </c>
      <c r="AP49" s="267" t="s">
        <v>968</v>
      </c>
      <c r="AQ49" s="267" t="s">
        <v>968</v>
      </c>
      <c r="AR49" s="267" t="s">
        <v>968</v>
      </c>
      <c r="AS49" s="267" t="s">
        <v>968</v>
      </c>
    </row>
    <row r="50" spans="1:45" s="157" customFormat="1" ht="47.25" x14ac:dyDescent="0.25">
      <c r="A50" s="265" t="s">
        <v>1020</v>
      </c>
      <c r="B50" s="266" t="s">
        <v>1021</v>
      </c>
      <c r="C50" s="267" t="s">
        <v>1022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67" t="s">
        <v>968</v>
      </c>
      <c r="L50" s="267" t="s">
        <v>968</v>
      </c>
      <c r="M50" s="267" t="s">
        <v>968</v>
      </c>
      <c r="N50" s="267" t="s">
        <v>968</v>
      </c>
      <c r="O50" s="267" t="s">
        <v>968</v>
      </c>
      <c r="P50" s="267" t="s">
        <v>968</v>
      </c>
      <c r="Q50" s="267" t="s">
        <v>968</v>
      </c>
      <c r="R50" s="267" t="s">
        <v>968</v>
      </c>
      <c r="S50" s="267" t="s">
        <v>968</v>
      </c>
      <c r="T50" s="267" t="s">
        <v>968</v>
      </c>
      <c r="U50" s="267" t="s">
        <v>968</v>
      </c>
      <c r="V50" s="267" t="s">
        <v>968</v>
      </c>
      <c r="W50" s="267" t="s">
        <v>968</v>
      </c>
      <c r="X50" s="267" t="s">
        <v>968</v>
      </c>
      <c r="Y50" s="267" t="s">
        <v>968</v>
      </c>
      <c r="Z50" s="267" t="s">
        <v>968</v>
      </c>
      <c r="AA50" s="267" t="s">
        <v>968</v>
      </c>
      <c r="AB50" s="267" t="s">
        <v>968</v>
      </c>
      <c r="AC50" s="267" t="s">
        <v>968</v>
      </c>
      <c r="AD50" s="267" t="s">
        <v>968</v>
      </c>
      <c r="AE50" s="267" t="s">
        <v>968</v>
      </c>
      <c r="AF50" s="267" t="s">
        <v>968</v>
      </c>
      <c r="AG50" s="267" t="s">
        <v>968</v>
      </c>
      <c r="AH50" s="278">
        <v>3395</v>
      </c>
      <c r="AI50" s="267" t="s">
        <v>968</v>
      </c>
      <c r="AJ50" s="267" t="s">
        <v>968</v>
      </c>
      <c r="AK50" s="267" t="s">
        <v>968</v>
      </c>
      <c r="AL50" s="267" t="s">
        <v>968</v>
      </c>
      <c r="AM50" s="267" t="s">
        <v>968</v>
      </c>
      <c r="AN50" s="267" t="s">
        <v>968</v>
      </c>
      <c r="AO50" s="267" t="s">
        <v>968</v>
      </c>
      <c r="AP50" s="267" t="s">
        <v>968</v>
      </c>
      <c r="AQ50" s="267" t="s">
        <v>968</v>
      </c>
      <c r="AR50" s="267" t="s">
        <v>968</v>
      </c>
      <c r="AS50" s="267" t="s">
        <v>968</v>
      </c>
    </row>
    <row r="51" spans="1:45" s="157" customFormat="1" ht="31.5" x14ac:dyDescent="0.25">
      <c r="A51" s="265" t="s">
        <v>1023</v>
      </c>
      <c r="B51" s="269" t="s">
        <v>1024</v>
      </c>
      <c r="C51" s="267" t="s">
        <v>1025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67" t="s">
        <v>968</v>
      </c>
      <c r="L51" s="267" t="s">
        <v>968</v>
      </c>
      <c r="M51" s="267" t="s">
        <v>968</v>
      </c>
      <c r="N51" s="267" t="s">
        <v>968</v>
      </c>
      <c r="O51" s="267" t="s">
        <v>968</v>
      </c>
      <c r="P51" s="267" t="s">
        <v>968</v>
      </c>
      <c r="Q51" s="267" t="s">
        <v>968</v>
      </c>
      <c r="R51" s="267" t="s">
        <v>968</v>
      </c>
      <c r="S51" s="267" t="s">
        <v>968</v>
      </c>
      <c r="T51" s="267" t="s">
        <v>968</v>
      </c>
      <c r="U51" s="267" t="s">
        <v>968</v>
      </c>
      <c r="V51" s="267" t="s">
        <v>968</v>
      </c>
      <c r="W51" s="267" t="s">
        <v>968</v>
      </c>
      <c r="X51" s="267" t="s">
        <v>968</v>
      </c>
      <c r="Y51" s="267" t="s">
        <v>968</v>
      </c>
      <c r="Z51" s="267" t="s">
        <v>968</v>
      </c>
      <c r="AA51" s="267" t="s">
        <v>968</v>
      </c>
      <c r="AB51" s="267" t="s">
        <v>968</v>
      </c>
      <c r="AC51" s="267" t="s">
        <v>968</v>
      </c>
      <c r="AD51" s="267" t="s">
        <v>968</v>
      </c>
      <c r="AE51" s="267" t="s">
        <v>968</v>
      </c>
      <c r="AF51" s="267" t="s">
        <v>968</v>
      </c>
      <c r="AG51" s="267" t="s">
        <v>968</v>
      </c>
      <c r="AH51" s="278">
        <v>2548</v>
      </c>
      <c r="AI51" s="267" t="s">
        <v>968</v>
      </c>
      <c r="AJ51" s="267" t="s">
        <v>968</v>
      </c>
      <c r="AK51" s="267" t="s">
        <v>968</v>
      </c>
      <c r="AL51" s="267" t="s">
        <v>968</v>
      </c>
      <c r="AM51" s="267" t="s">
        <v>968</v>
      </c>
      <c r="AN51" s="267" t="s">
        <v>968</v>
      </c>
      <c r="AO51" s="267" t="s">
        <v>968</v>
      </c>
      <c r="AP51" s="267" t="s">
        <v>968</v>
      </c>
      <c r="AQ51" s="267" t="s">
        <v>968</v>
      </c>
      <c r="AR51" s="267" t="s">
        <v>968</v>
      </c>
      <c r="AS51" s="267" t="s">
        <v>968</v>
      </c>
    </row>
    <row r="52" spans="1:45" s="157" customFormat="1" ht="31.5" x14ac:dyDescent="0.25">
      <c r="A52" s="265" t="s">
        <v>1026</v>
      </c>
      <c r="B52" s="269" t="s">
        <v>1027</v>
      </c>
      <c r="C52" s="267" t="s">
        <v>1028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67" t="s">
        <v>968</v>
      </c>
      <c r="L52" s="267" t="s">
        <v>968</v>
      </c>
      <c r="M52" s="267" t="s">
        <v>968</v>
      </c>
      <c r="N52" s="267" t="s">
        <v>968</v>
      </c>
      <c r="O52" s="267" t="s">
        <v>968</v>
      </c>
      <c r="P52" s="267" t="s">
        <v>968</v>
      </c>
      <c r="Q52" s="267" t="s">
        <v>968</v>
      </c>
      <c r="R52" s="267" t="s">
        <v>968</v>
      </c>
      <c r="S52" s="267" t="s">
        <v>968</v>
      </c>
      <c r="T52" s="267" t="s">
        <v>968</v>
      </c>
      <c r="U52" s="267" t="s">
        <v>968</v>
      </c>
      <c r="V52" s="267" t="s">
        <v>968</v>
      </c>
      <c r="W52" s="267" t="s">
        <v>968</v>
      </c>
      <c r="X52" s="267" t="s">
        <v>968</v>
      </c>
      <c r="Y52" s="267" t="s">
        <v>968</v>
      </c>
      <c r="Z52" s="267" t="s">
        <v>968</v>
      </c>
      <c r="AA52" s="267" t="s">
        <v>968</v>
      </c>
      <c r="AB52" s="267" t="s">
        <v>968</v>
      </c>
      <c r="AC52" s="267" t="s">
        <v>968</v>
      </c>
      <c r="AD52" s="267" t="s">
        <v>968</v>
      </c>
      <c r="AE52" s="267" t="s">
        <v>968</v>
      </c>
      <c r="AF52" s="267" t="s">
        <v>968</v>
      </c>
      <c r="AG52" s="267" t="s">
        <v>968</v>
      </c>
      <c r="AH52" s="278">
        <v>2438</v>
      </c>
      <c r="AI52" s="267" t="s">
        <v>968</v>
      </c>
      <c r="AJ52" s="267" t="s">
        <v>968</v>
      </c>
      <c r="AK52" s="267" t="s">
        <v>968</v>
      </c>
      <c r="AL52" s="267" t="s">
        <v>968</v>
      </c>
      <c r="AM52" s="267" t="s">
        <v>968</v>
      </c>
      <c r="AN52" s="267" t="s">
        <v>968</v>
      </c>
      <c r="AO52" s="267" t="s">
        <v>968</v>
      </c>
      <c r="AP52" s="267" t="s">
        <v>968</v>
      </c>
      <c r="AQ52" s="267" t="s">
        <v>968</v>
      </c>
      <c r="AR52" s="267" t="s">
        <v>968</v>
      </c>
      <c r="AS52" s="267" t="s">
        <v>968</v>
      </c>
    </row>
    <row r="53" spans="1:45" s="157" customFormat="1" ht="47.25" x14ac:dyDescent="0.25">
      <c r="A53" s="265" t="s">
        <v>1029</v>
      </c>
      <c r="B53" s="266" t="s">
        <v>1030</v>
      </c>
      <c r="C53" s="267" t="s">
        <v>1031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67" t="s">
        <v>968</v>
      </c>
      <c r="L53" s="267" t="s">
        <v>968</v>
      </c>
      <c r="M53" s="267" t="s">
        <v>968</v>
      </c>
      <c r="N53" s="267" t="s">
        <v>968</v>
      </c>
      <c r="O53" s="267" t="s">
        <v>968</v>
      </c>
      <c r="P53" s="267" t="s">
        <v>968</v>
      </c>
      <c r="Q53" s="267" t="s">
        <v>968</v>
      </c>
      <c r="R53" s="267" t="s">
        <v>968</v>
      </c>
      <c r="S53" s="267" t="s">
        <v>968</v>
      </c>
      <c r="T53" s="267" t="s">
        <v>968</v>
      </c>
      <c r="U53" s="267" t="s">
        <v>968</v>
      </c>
      <c r="V53" s="267" t="s">
        <v>968</v>
      </c>
      <c r="W53" s="267" t="s">
        <v>968</v>
      </c>
      <c r="X53" s="267" t="s">
        <v>968</v>
      </c>
      <c r="Y53" s="267" t="s">
        <v>968</v>
      </c>
      <c r="Z53" s="267" t="s">
        <v>968</v>
      </c>
      <c r="AA53" s="267" t="s">
        <v>968</v>
      </c>
      <c r="AB53" s="267" t="s">
        <v>968</v>
      </c>
      <c r="AC53" s="267" t="s">
        <v>968</v>
      </c>
      <c r="AD53" s="267" t="s">
        <v>968</v>
      </c>
      <c r="AE53" s="267" t="s">
        <v>968</v>
      </c>
      <c r="AF53" s="267" t="s">
        <v>968</v>
      </c>
      <c r="AG53" s="267" t="s">
        <v>968</v>
      </c>
      <c r="AH53" s="278">
        <v>110</v>
      </c>
      <c r="AI53" s="267" t="s">
        <v>968</v>
      </c>
      <c r="AJ53" s="267" t="s">
        <v>968</v>
      </c>
      <c r="AK53" s="267" t="s">
        <v>968</v>
      </c>
      <c r="AL53" s="267" t="s">
        <v>968</v>
      </c>
      <c r="AM53" s="267" t="s">
        <v>968</v>
      </c>
      <c r="AN53" s="267" t="s">
        <v>968</v>
      </c>
      <c r="AO53" s="267" t="s">
        <v>968</v>
      </c>
      <c r="AP53" s="267" t="s">
        <v>968</v>
      </c>
      <c r="AQ53" s="267" t="s">
        <v>968</v>
      </c>
      <c r="AR53" s="267" t="s">
        <v>968</v>
      </c>
      <c r="AS53" s="267" t="s">
        <v>968</v>
      </c>
    </row>
    <row r="54" spans="1:45" s="157" customFormat="1" ht="31.5" x14ac:dyDescent="0.25">
      <c r="A54" s="265" t="s">
        <v>1032</v>
      </c>
      <c r="B54" s="269" t="s">
        <v>1024</v>
      </c>
      <c r="C54" s="267" t="s">
        <v>1033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67" t="s">
        <v>968</v>
      </c>
      <c r="L54" s="267" t="s">
        <v>968</v>
      </c>
      <c r="M54" s="267" t="s">
        <v>968</v>
      </c>
      <c r="N54" s="267" t="s">
        <v>968</v>
      </c>
      <c r="O54" s="267" t="s">
        <v>968</v>
      </c>
      <c r="P54" s="267" t="s">
        <v>968</v>
      </c>
      <c r="Q54" s="267" t="s">
        <v>968</v>
      </c>
      <c r="R54" s="267" t="s">
        <v>968</v>
      </c>
      <c r="S54" s="267" t="s">
        <v>968</v>
      </c>
      <c r="T54" s="267" t="s">
        <v>968</v>
      </c>
      <c r="U54" s="267" t="s">
        <v>968</v>
      </c>
      <c r="V54" s="267" t="s">
        <v>968</v>
      </c>
      <c r="W54" s="267" t="s">
        <v>968</v>
      </c>
      <c r="X54" s="267" t="s">
        <v>968</v>
      </c>
      <c r="Y54" s="267" t="s">
        <v>968</v>
      </c>
      <c r="Z54" s="267" t="s">
        <v>968</v>
      </c>
      <c r="AA54" s="267" t="s">
        <v>968</v>
      </c>
      <c r="AB54" s="267" t="s">
        <v>968</v>
      </c>
      <c r="AC54" s="267" t="s">
        <v>968</v>
      </c>
      <c r="AD54" s="267" t="s">
        <v>968</v>
      </c>
      <c r="AE54" s="267" t="s">
        <v>968</v>
      </c>
      <c r="AF54" s="267" t="s">
        <v>968</v>
      </c>
      <c r="AG54" s="267" t="s">
        <v>968</v>
      </c>
      <c r="AH54" s="278">
        <v>847</v>
      </c>
      <c r="AI54" s="267" t="s">
        <v>968</v>
      </c>
      <c r="AJ54" s="267" t="s">
        <v>968</v>
      </c>
      <c r="AK54" s="267" t="s">
        <v>968</v>
      </c>
      <c r="AL54" s="267" t="s">
        <v>968</v>
      </c>
      <c r="AM54" s="267" t="s">
        <v>968</v>
      </c>
      <c r="AN54" s="267" t="s">
        <v>968</v>
      </c>
      <c r="AO54" s="267" t="s">
        <v>968</v>
      </c>
      <c r="AP54" s="267" t="s">
        <v>968</v>
      </c>
      <c r="AQ54" s="267" t="s">
        <v>968</v>
      </c>
      <c r="AR54" s="267" t="s">
        <v>968</v>
      </c>
      <c r="AS54" s="267" t="s">
        <v>968</v>
      </c>
    </row>
    <row r="55" spans="1:45" s="157" customFormat="1" ht="31.5" x14ac:dyDescent="0.25">
      <c r="A55" s="265" t="s">
        <v>1034</v>
      </c>
      <c r="B55" s="269" t="s">
        <v>1027</v>
      </c>
      <c r="C55" s="267" t="s">
        <v>1035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67" t="s">
        <v>968</v>
      </c>
      <c r="L55" s="267" t="s">
        <v>968</v>
      </c>
      <c r="M55" s="267" t="s">
        <v>968</v>
      </c>
      <c r="N55" s="267" t="s">
        <v>968</v>
      </c>
      <c r="O55" s="267" t="s">
        <v>968</v>
      </c>
      <c r="P55" s="267" t="s">
        <v>968</v>
      </c>
      <c r="Q55" s="267" t="s">
        <v>968</v>
      </c>
      <c r="R55" s="267" t="s">
        <v>968</v>
      </c>
      <c r="S55" s="267" t="s">
        <v>968</v>
      </c>
      <c r="T55" s="267" t="s">
        <v>968</v>
      </c>
      <c r="U55" s="267" t="s">
        <v>968</v>
      </c>
      <c r="V55" s="267" t="s">
        <v>968</v>
      </c>
      <c r="W55" s="267" t="s">
        <v>968</v>
      </c>
      <c r="X55" s="267" t="s">
        <v>968</v>
      </c>
      <c r="Y55" s="267" t="s">
        <v>968</v>
      </c>
      <c r="Z55" s="267" t="s">
        <v>968</v>
      </c>
      <c r="AA55" s="267" t="s">
        <v>968</v>
      </c>
      <c r="AB55" s="267" t="s">
        <v>968</v>
      </c>
      <c r="AC55" s="267" t="s">
        <v>968</v>
      </c>
      <c r="AD55" s="267" t="s">
        <v>968</v>
      </c>
      <c r="AE55" s="267" t="s">
        <v>968</v>
      </c>
      <c r="AF55" s="267" t="s">
        <v>968</v>
      </c>
      <c r="AG55" s="267" t="s">
        <v>968</v>
      </c>
      <c r="AH55" s="278">
        <v>847</v>
      </c>
      <c r="AI55" s="267" t="s">
        <v>968</v>
      </c>
      <c r="AJ55" s="267" t="s">
        <v>968</v>
      </c>
      <c r="AK55" s="267" t="s">
        <v>968</v>
      </c>
      <c r="AL55" s="267" t="s">
        <v>968</v>
      </c>
      <c r="AM55" s="267" t="s">
        <v>968</v>
      </c>
      <c r="AN55" s="267" t="s">
        <v>968</v>
      </c>
      <c r="AO55" s="267" t="s">
        <v>968</v>
      </c>
      <c r="AP55" s="267" t="s">
        <v>968</v>
      </c>
      <c r="AQ55" s="267" t="s">
        <v>968</v>
      </c>
      <c r="AR55" s="267" t="s">
        <v>968</v>
      </c>
      <c r="AS55" s="267" t="s">
        <v>968</v>
      </c>
    </row>
    <row r="56" spans="1:45" s="157" customFormat="1" ht="47.25" x14ac:dyDescent="0.25">
      <c r="A56" s="265" t="s">
        <v>1036</v>
      </c>
      <c r="B56" s="266" t="s">
        <v>1037</v>
      </c>
      <c r="C56" s="267" t="s">
        <v>1038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67" t="s">
        <v>968</v>
      </c>
      <c r="L56" s="267" t="s">
        <v>968</v>
      </c>
      <c r="M56" s="267" t="s">
        <v>968</v>
      </c>
      <c r="N56" s="267" t="s">
        <v>968</v>
      </c>
      <c r="O56" s="267" t="s">
        <v>968</v>
      </c>
      <c r="P56" s="267" t="s">
        <v>968</v>
      </c>
      <c r="Q56" s="267" t="s">
        <v>968</v>
      </c>
      <c r="R56" s="267" t="s">
        <v>968</v>
      </c>
      <c r="S56" s="267" t="s">
        <v>968</v>
      </c>
      <c r="T56" s="267" t="s">
        <v>968</v>
      </c>
      <c r="U56" s="267" t="s">
        <v>968</v>
      </c>
      <c r="V56" s="267" t="s">
        <v>968</v>
      </c>
      <c r="W56" s="267" t="s">
        <v>968</v>
      </c>
      <c r="X56" s="267" t="s">
        <v>968</v>
      </c>
      <c r="Y56" s="267" t="s">
        <v>968</v>
      </c>
      <c r="Z56" s="267" t="s">
        <v>968</v>
      </c>
      <c r="AA56" s="267" t="s">
        <v>968</v>
      </c>
      <c r="AB56" s="267" t="s">
        <v>968</v>
      </c>
      <c r="AC56" s="267" t="s">
        <v>968</v>
      </c>
      <c r="AD56" s="267" t="s">
        <v>968</v>
      </c>
      <c r="AE56" s="267" t="s">
        <v>968</v>
      </c>
      <c r="AF56" s="267" t="s">
        <v>968</v>
      </c>
      <c r="AG56" s="267" t="s">
        <v>968</v>
      </c>
      <c r="AH56" s="278">
        <v>0</v>
      </c>
      <c r="AI56" s="267" t="s">
        <v>968</v>
      </c>
      <c r="AJ56" s="267" t="s">
        <v>968</v>
      </c>
      <c r="AK56" s="267" t="s">
        <v>968</v>
      </c>
      <c r="AL56" s="267" t="s">
        <v>968</v>
      </c>
      <c r="AM56" s="267" t="s">
        <v>968</v>
      </c>
      <c r="AN56" s="267" t="s">
        <v>968</v>
      </c>
      <c r="AO56" s="267" t="s">
        <v>968</v>
      </c>
      <c r="AP56" s="267" t="s">
        <v>968</v>
      </c>
      <c r="AQ56" s="267" t="s">
        <v>968</v>
      </c>
      <c r="AR56" s="267" t="s">
        <v>968</v>
      </c>
      <c r="AS56" s="267" t="s">
        <v>968</v>
      </c>
    </row>
    <row r="57" spans="1:45" s="157" customFormat="1" ht="31.5" x14ac:dyDescent="0.25">
      <c r="A57" s="265" t="s">
        <v>1039</v>
      </c>
      <c r="B57" s="269" t="s">
        <v>1024</v>
      </c>
      <c r="C57" s="267" t="s">
        <v>1040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67" t="s">
        <v>968</v>
      </c>
      <c r="L57" s="267" t="s">
        <v>968</v>
      </c>
      <c r="M57" s="267" t="s">
        <v>968</v>
      </c>
      <c r="N57" s="267" t="s">
        <v>968</v>
      </c>
      <c r="O57" s="267" t="s">
        <v>968</v>
      </c>
      <c r="P57" s="267" t="s">
        <v>968</v>
      </c>
      <c r="Q57" s="267" t="s">
        <v>968</v>
      </c>
      <c r="R57" s="267" t="s">
        <v>968</v>
      </c>
      <c r="S57" s="267" t="s">
        <v>968</v>
      </c>
      <c r="T57" s="267" t="s">
        <v>968</v>
      </c>
      <c r="U57" s="267" t="s">
        <v>968</v>
      </c>
      <c r="V57" s="267" t="s">
        <v>968</v>
      </c>
      <c r="W57" s="267" t="s">
        <v>968</v>
      </c>
      <c r="X57" s="267" t="s">
        <v>968</v>
      </c>
      <c r="Y57" s="267" t="s">
        <v>968</v>
      </c>
      <c r="Z57" s="267" t="s">
        <v>968</v>
      </c>
      <c r="AA57" s="267" t="s">
        <v>968</v>
      </c>
      <c r="AB57" s="267" t="s">
        <v>968</v>
      </c>
      <c r="AC57" s="267" t="s">
        <v>968</v>
      </c>
      <c r="AD57" s="267" t="s">
        <v>968</v>
      </c>
      <c r="AE57" s="267" t="s">
        <v>968</v>
      </c>
      <c r="AF57" s="267" t="s">
        <v>968</v>
      </c>
      <c r="AG57" s="267" t="s">
        <v>968</v>
      </c>
      <c r="AH57" s="278">
        <v>0</v>
      </c>
      <c r="AI57" s="267" t="s">
        <v>968</v>
      </c>
      <c r="AJ57" s="267" t="s">
        <v>968</v>
      </c>
      <c r="AK57" s="267" t="s">
        <v>968</v>
      </c>
      <c r="AL57" s="267" t="s">
        <v>968</v>
      </c>
      <c r="AM57" s="267" t="s">
        <v>968</v>
      </c>
      <c r="AN57" s="267" t="s">
        <v>968</v>
      </c>
      <c r="AO57" s="267" t="s">
        <v>968</v>
      </c>
      <c r="AP57" s="267" t="s">
        <v>968</v>
      </c>
      <c r="AQ57" s="267" t="s">
        <v>968</v>
      </c>
      <c r="AR57" s="267" t="s">
        <v>968</v>
      </c>
      <c r="AS57" s="267" t="s">
        <v>968</v>
      </c>
    </row>
    <row r="58" spans="1:45" s="157" customFormat="1" ht="31.5" x14ac:dyDescent="0.25">
      <c r="A58" s="265" t="s">
        <v>1041</v>
      </c>
      <c r="B58" s="269" t="s">
        <v>1027</v>
      </c>
      <c r="C58" s="267" t="s">
        <v>1042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67" t="s">
        <v>968</v>
      </c>
      <c r="L58" s="267" t="s">
        <v>968</v>
      </c>
      <c r="M58" s="267" t="s">
        <v>968</v>
      </c>
      <c r="N58" s="267" t="s">
        <v>968</v>
      </c>
      <c r="O58" s="267" t="s">
        <v>968</v>
      </c>
      <c r="P58" s="267" t="s">
        <v>968</v>
      </c>
      <c r="Q58" s="267" t="s">
        <v>968</v>
      </c>
      <c r="R58" s="267" t="s">
        <v>968</v>
      </c>
      <c r="S58" s="267" t="s">
        <v>968</v>
      </c>
      <c r="T58" s="267" t="s">
        <v>968</v>
      </c>
      <c r="U58" s="267" t="s">
        <v>968</v>
      </c>
      <c r="V58" s="267" t="s">
        <v>968</v>
      </c>
      <c r="W58" s="267" t="s">
        <v>968</v>
      </c>
      <c r="X58" s="267" t="s">
        <v>968</v>
      </c>
      <c r="Y58" s="267" t="s">
        <v>968</v>
      </c>
      <c r="Z58" s="267" t="s">
        <v>968</v>
      </c>
      <c r="AA58" s="267" t="s">
        <v>968</v>
      </c>
      <c r="AB58" s="267" t="s">
        <v>968</v>
      </c>
      <c r="AC58" s="267" t="s">
        <v>968</v>
      </c>
      <c r="AD58" s="267" t="s">
        <v>968</v>
      </c>
      <c r="AE58" s="267" t="s">
        <v>968</v>
      </c>
      <c r="AF58" s="267" t="s">
        <v>968</v>
      </c>
      <c r="AG58" s="267" t="s">
        <v>968</v>
      </c>
      <c r="AH58" s="278">
        <v>0</v>
      </c>
      <c r="AI58" s="267" t="s">
        <v>968</v>
      </c>
      <c r="AJ58" s="267" t="s">
        <v>968</v>
      </c>
      <c r="AK58" s="267" t="s">
        <v>968</v>
      </c>
      <c r="AL58" s="267" t="s">
        <v>968</v>
      </c>
      <c r="AM58" s="267" t="s">
        <v>968</v>
      </c>
      <c r="AN58" s="267" t="s">
        <v>968</v>
      </c>
      <c r="AO58" s="267" t="s">
        <v>968</v>
      </c>
      <c r="AP58" s="267" t="s">
        <v>968</v>
      </c>
      <c r="AQ58" s="267" t="s">
        <v>968</v>
      </c>
      <c r="AR58" s="267" t="s">
        <v>968</v>
      </c>
      <c r="AS58" s="267" t="s">
        <v>968</v>
      </c>
    </row>
    <row r="59" spans="1:45" s="157" customFormat="1" ht="47.25" x14ac:dyDescent="0.25">
      <c r="A59" s="265" t="s">
        <v>1043</v>
      </c>
      <c r="B59" s="266" t="s">
        <v>1044</v>
      </c>
      <c r="C59" s="267" t="s">
        <v>1045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67" t="s">
        <v>968</v>
      </c>
      <c r="L59" s="267" t="s">
        <v>968</v>
      </c>
      <c r="M59" s="267" t="s">
        <v>968</v>
      </c>
      <c r="N59" s="267" t="s">
        <v>968</v>
      </c>
      <c r="O59" s="267" t="s">
        <v>968</v>
      </c>
      <c r="P59" s="267" t="s">
        <v>968</v>
      </c>
      <c r="Q59" s="267" t="s">
        <v>968</v>
      </c>
      <c r="R59" s="267" t="s">
        <v>968</v>
      </c>
      <c r="S59" s="267" t="s">
        <v>968</v>
      </c>
      <c r="T59" s="267" t="s">
        <v>968</v>
      </c>
      <c r="U59" s="267" t="s">
        <v>968</v>
      </c>
      <c r="V59" s="267" t="s">
        <v>968</v>
      </c>
      <c r="W59" s="267" t="s">
        <v>968</v>
      </c>
      <c r="X59" s="267" t="s">
        <v>968</v>
      </c>
      <c r="Y59" s="267" t="s">
        <v>968</v>
      </c>
      <c r="Z59" s="267" t="s">
        <v>968</v>
      </c>
      <c r="AA59" s="267" t="s">
        <v>968</v>
      </c>
      <c r="AB59" s="267" t="s">
        <v>968</v>
      </c>
      <c r="AC59" s="267" t="s">
        <v>968</v>
      </c>
      <c r="AD59" s="267" t="s">
        <v>968</v>
      </c>
      <c r="AE59" s="267" t="s">
        <v>968</v>
      </c>
      <c r="AF59" s="267" t="s">
        <v>968</v>
      </c>
      <c r="AG59" s="267" t="s">
        <v>968</v>
      </c>
      <c r="AH59" s="278">
        <v>0</v>
      </c>
      <c r="AI59" s="267" t="s">
        <v>968</v>
      </c>
      <c r="AJ59" s="267" t="s">
        <v>968</v>
      </c>
      <c r="AK59" s="267" t="s">
        <v>968</v>
      </c>
      <c r="AL59" s="267" t="s">
        <v>968</v>
      </c>
      <c r="AM59" s="267" t="s">
        <v>968</v>
      </c>
      <c r="AN59" s="267" t="s">
        <v>968</v>
      </c>
      <c r="AO59" s="267" t="s">
        <v>968</v>
      </c>
      <c r="AP59" s="267" t="s">
        <v>968</v>
      </c>
      <c r="AQ59" s="267" t="s">
        <v>968</v>
      </c>
      <c r="AR59" s="267" t="s">
        <v>968</v>
      </c>
      <c r="AS59" s="267" t="s">
        <v>968</v>
      </c>
    </row>
    <row r="60" spans="1:45" s="157" customFormat="1" ht="31.5" x14ac:dyDescent="0.25">
      <c r="A60" s="265" t="s">
        <v>1046</v>
      </c>
      <c r="B60" s="269" t="s">
        <v>1024</v>
      </c>
      <c r="C60" s="267" t="s">
        <v>1047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67" t="s">
        <v>968</v>
      </c>
      <c r="L60" s="267" t="s">
        <v>968</v>
      </c>
      <c r="M60" s="267" t="s">
        <v>968</v>
      </c>
      <c r="N60" s="267" t="s">
        <v>968</v>
      </c>
      <c r="O60" s="267" t="s">
        <v>968</v>
      </c>
      <c r="P60" s="267" t="s">
        <v>968</v>
      </c>
      <c r="Q60" s="267" t="s">
        <v>968</v>
      </c>
      <c r="R60" s="267" t="s">
        <v>968</v>
      </c>
      <c r="S60" s="267" t="s">
        <v>968</v>
      </c>
      <c r="T60" s="267" t="s">
        <v>968</v>
      </c>
      <c r="U60" s="267" t="s">
        <v>968</v>
      </c>
      <c r="V60" s="267" t="s">
        <v>968</v>
      </c>
      <c r="W60" s="267" t="s">
        <v>968</v>
      </c>
      <c r="X60" s="267" t="s">
        <v>968</v>
      </c>
      <c r="Y60" s="267" t="s">
        <v>968</v>
      </c>
      <c r="Z60" s="267" t="s">
        <v>968</v>
      </c>
      <c r="AA60" s="267" t="s">
        <v>968</v>
      </c>
      <c r="AB60" s="267" t="s">
        <v>968</v>
      </c>
      <c r="AC60" s="267" t="s">
        <v>968</v>
      </c>
      <c r="AD60" s="267" t="s">
        <v>968</v>
      </c>
      <c r="AE60" s="267" t="s">
        <v>968</v>
      </c>
      <c r="AF60" s="267" t="s">
        <v>968</v>
      </c>
      <c r="AG60" s="267" t="s">
        <v>968</v>
      </c>
      <c r="AH60" s="278">
        <v>0</v>
      </c>
      <c r="AI60" s="267" t="s">
        <v>968</v>
      </c>
      <c r="AJ60" s="267" t="s">
        <v>968</v>
      </c>
      <c r="AK60" s="267" t="s">
        <v>968</v>
      </c>
      <c r="AL60" s="267" t="s">
        <v>968</v>
      </c>
      <c r="AM60" s="267" t="s">
        <v>968</v>
      </c>
      <c r="AN60" s="267" t="s">
        <v>968</v>
      </c>
      <c r="AO60" s="267" t="s">
        <v>968</v>
      </c>
      <c r="AP60" s="267" t="s">
        <v>968</v>
      </c>
      <c r="AQ60" s="267" t="s">
        <v>968</v>
      </c>
      <c r="AR60" s="267" t="s">
        <v>968</v>
      </c>
      <c r="AS60" s="267" t="s">
        <v>968</v>
      </c>
    </row>
    <row r="61" spans="1:45" s="157" customFormat="1" ht="31.5" x14ac:dyDescent="0.25">
      <c r="A61" s="265" t="s">
        <v>1048</v>
      </c>
      <c r="B61" s="269" t="s">
        <v>1027</v>
      </c>
      <c r="C61" s="267" t="s">
        <v>1049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67" t="s">
        <v>968</v>
      </c>
      <c r="L61" s="267" t="s">
        <v>968</v>
      </c>
      <c r="M61" s="267" t="s">
        <v>968</v>
      </c>
      <c r="N61" s="267" t="s">
        <v>968</v>
      </c>
      <c r="O61" s="267" t="s">
        <v>968</v>
      </c>
      <c r="P61" s="267" t="s">
        <v>968</v>
      </c>
      <c r="Q61" s="267" t="s">
        <v>968</v>
      </c>
      <c r="R61" s="267" t="s">
        <v>968</v>
      </c>
      <c r="S61" s="267" t="s">
        <v>968</v>
      </c>
      <c r="T61" s="267" t="s">
        <v>968</v>
      </c>
      <c r="U61" s="267" t="s">
        <v>968</v>
      </c>
      <c r="V61" s="267" t="s">
        <v>968</v>
      </c>
      <c r="W61" s="267" t="s">
        <v>968</v>
      </c>
      <c r="X61" s="267" t="s">
        <v>968</v>
      </c>
      <c r="Y61" s="267" t="s">
        <v>968</v>
      </c>
      <c r="Z61" s="267" t="s">
        <v>968</v>
      </c>
      <c r="AA61" s="267" t="s">
        <v>968</v>
      </c>
      <c r="AB61" s="267" t="s">
        <v>968</v>
      </c>
      <c r="AC61" s="267" t="s">
        <v>968</v>
      </c>
      <c r="AD61" s="267" t="s">
        <v>968</v>
      </c>
      <c r="AE61" s="267" t="s">
        <v>968</v>
      </c>
      <c r="AF61" s="267" t="s">
        <v>968</v>
      </c>
      <c r="AG61" s="267" t="s">
        <v>968</v>
      </c>
      <c r="AH61" s="278">
        <v>0</v>
      </c>
      <c r="AI61" s="267" t="s">
        <v>968</v>
      </c>
      <c r="AJ61" s="267" t="s">
        <v>968</v>
      </c>
      <c r="AK61" s="267" t="s">
        <v>968</v>
      </c>
      <c r="AL61" s="267" t="s">
        <v>968</v>
      </c>
      <c r="AM61" s="267" t="s">
        <v>968</v>
      </c>
      <c r="AN61" s="267" t="s">
        <v>968</v>
      </c>
      <c r="AO61" s="267" t="s">
        <v>968</v>
      </c>
      <c r="AP61" s="267" t="s">
        <v>968</v>
      </c>
      <c r="AQ61" s="267" t="s">
        <v>968</v>
      </c>
      <c r="AR61" s="267" t="s">
        <v>968</v>
      </c>
      <c r="AS61" s="267" t="s">
        <v>968</v>
      </c>
    </row>
    <row r="62" spans="1:45" s="157" customFormat="1" ht="47.25" x14ac:dyDescent="0.25">
      <c r="A62" s="265" t="s">
        <v>1050</v>
      </c>
      <c r="B62" s="266" t="s">
        <v>1051</v>
      </c>
      <c r="C62" s="267" t="s">
        <v>1052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67" t="s">
        <v>968</v>
      </c>
      <c r="L62" s="267" t="s">
        <v>968</v>
      </c>
      <c r="M62" s="267" t="s">
        <v>968</v>
      </c>
      <c r="N62" s="267" t="s">
        <v>968</v>
      </c>
      <c r="O62" s="267" t="s">
        <v>968</v>
      </c>
      <c r="P62" s="267" t="s">
        <v>968</v>
      </c>
      <c r="Q62" s="267" t="s">
        <v>968</v>
      </c>
      <c r="R62" s="267" t="s">
        <v>968</v>
      </c>
      <c r="S62" s="267" t="s">
        <v>968</v>
      </c>
      <c r="T62" s="267" t="s">
        <v>968</v>
      </c>
      <c r="U62" s="267" t="s">
        <v>968</v>
      </c>
      <c r="V62" s="267" t="s">
        <v>968</v>
      </c>
      <c r="W62" s="267" t="s">
        <v>968</v>
      </c>
      <c r="X62" s="267" t="s">
        <v>968</v>
      </c>
      <c r="Y62" s="267" t="s">
        <v>968</v>
      </c>
      <c r="Z62" s="267" t="s">
        <v>968</v>
      </c>
      <c r="AA62" s="267" t="s">
        <v>968</v>
      </c>
      <c r="AB62" s="267" t="s">
        <v>968</v>
      </c>
      <c r="AC62" s="267" t="s">
        <v>968</v>
      </c>
      <c r="AD62" s="267" t="s">
        <v>968</v>
      </c>
      <c r="AE62" s="267" t="s">
        <v>968</v>
      </c>
      <c r="AF62" s="267" t="s">
        <v>968</v>
      </c>
      <c r="AG62" s="267" t="s">
        <v>968</v>
      </c>
      <c r="AH62" s="278">
        <v>0</v>
      </c>
      <c r="AI62" s="267" t="s">
        <v>968</v>
      </c>
      <c r="AJ62" s="267" t="s">
        <v>968</v>
      </c>
      <c r="AK62" s="267" t="s">
        <v>968</v>
      </c>
      <c r="AL62" s="267" t="s">
        <v>968</v>
      </c>
      <c r="AM62" s="267" t="s">
        <v>968</v>
      </c>
      <c r="AN62" s="267" t="s">
        <v>968</v>
      </c>
      <c r="AO62" s="267" t="s">
        <v>968</v>
      </c>
      <c r="AP62" s="267" t="s">
        <v>968</v>
      </c>
      <c r="AQ62" s="267" t="s">
        <v>968</v>
      </c>
      <c r="AR62" s="267" t="s">
        <v>968</v>
      </c>
      <c r="AS62" s="267" t="s">
        <v>968</v>
      </c>
    </row>
    <row r="63" spans="1:45" s="157" customFormat="1" ht="31.5" x14ac:dyDescent="0.25">
      <c r="A63" s="265" t="s">
        <v>1053</v>
      </c>
      <c r="B63" s="269" t="s">
        <v>1024</v>
      </c>
      <c r="C63" s="267" t="s">
        <v>1054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67" t="s">
        <v>968</v>
      </c>
      <c r="L63" s="267" t="s">
        <v>968</v>
      </c>
      <c r="M63" s="267" t="s">
        <v>968</v>
      </c>
      <c r="N63" s="267" t="s">
        <v>968</v>
      </c>
      <c r="O63" s="267" t="s">
        <v>968</v>
      </c>
      <c r="P63" s="267" t="s">
        <v>968</v>
      </c>
      <c r="Q63" s="267" t="s">
        <v>968</v>
      </c>
      <c r="R63" s="267" t="s">
        <v>968</v>
      </c>
      <c r="S63" s="267" t="s">
        <v>968</v>
      </c>
      <c r="T63" s="267" t="s">
        <v>968</v>
      </c>
      <c r="U63" s="267" t="s">
        <v>968</v>
      </c>
      <c r="V63" s="267" t="s">
        <v>968</v>
      </c>
      <c r="W63" s="267" t="s">
        <v>968</v>
      </c>
      <c r="X63" s="267" t="s">
        <v>968</v>
      </c>
      <c r="Y63" s="267" t="s">
        <v>968</v>
      </c>
      <c r="Z63" s="267" t="s">
        <v>968</v>
      </c>
      <c r="AA63" s="267" t="s">
        <v>968</v>
      </c>
      <c r="AB63" s="267" t="s">
        <v>968</v>
      </c>
      <c r="AC63" s="267" t="s">
        <v>968</v>
      </c>
      <c r="AD63" s="267" t="s">
        <v>968</v>
      </c>
      <c r="AE63" s="267" t="s">
        <v>968</v>
      </c>
      <c r="AF63" s="267" t="s">
        <v>968</v>
      </c>
      <c r="AG63" s="267" t="s">
        <v>968</v>
      </c>
      <c r="AH63" s="278">
        <v>0</v>
      </c>
      <c r="AI63" s="267" t="s">
        <v>968</v>
      </c>
      <c r="AJ63" s="267" t="s">
        <v>968</v>
      </c>
      <c r="AK63" s="267" t="s">
        <v>968</v>
      </c>
      <c r="AL63" s="267" t="s">
        <v>968</v>
      </c>
      <c r="AM63" s="267" t="s">
        <v>968</v>
      </c>
      <c r="AN63" s="267" t="s">
        <v>968</v>
      </c>
      <c r="AO63" s="267" t="s">
        <v>968</v>
      </c>
      <c r="AP63" s="267" t="s">
        <v>968</v>
      </c>
      <c r="AQ63" s="267" t="s">
        <v>968</v>
      </c>
      <c r="AR63" s="267" t="s">
        <v>968</v>
      </c>
      <c r="AS63" s="267" t="s">
        <v>968</v>
      </c>
    </row>
    <row r="64" spans="1:45" s="157" customFormat="1" ht="31.5" x14ac:dyDescent="0.25">
      <c r="A64" s="265" t="s">
        <v>1055</v>
      </c>
      <c r="B64" s="269" t="s">
        <v>1027</v>
      </c>
      <c r="C64" s="267" t="s">
        <v>1056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67" t="s">
        <v>968</v>
      </c>
      <c r="L64" s="267" t="s">
        <v>968</v>
      </c>
      <c r="M64" s="267" t="s">
        <v>968</v>
      </c>
      <c r="N64" s="267" t="s">
        <v>968</v>
      </c>
      <c r="O64" s="267" t="s">
        <v>968</v>
      </c>
      <c r="P64" s="267" t="s">
        <v>968</v>
      </c>
      <c r="Q64" s="267" t="s">
        <v>968</v>
      </c>
      <c r="R64" s="267" t="s">
        <v>968</v>
      </c>
      <c r="S64" s="267" t="s">
        <v>968</v>
      </c>
      <c r="T64" s="267" t="s">
        <v>968</v>
      </c>
      <c r="U64" s="267" t="s">
        <v>968</v>
      </c>
      <c r="V64" s="267" t="s">
        <v>968</v>
      </c>
      <c r="W64" s="267" t="s">
        <v>968</v>
      </c>
      <c r="X64" s="267" t="s">
        <v>968</v>
      </c>
      <c r="Y64" s="267" t="s">
        <v>968</v>
      </c>
      <c r="Z64" s="267" t="s">
        <v>968</v>
      </c>
      <c r="AA64" s="267" t="s">
        <v>968</v>
      </c>
      <c r="AB64" s="267" t="s">
        <v>968</v>
      </c>
      <c r="AC64" s="267" t="s">
        <v>968</v>
      </c>
      <c r="AD64" s="267" t="s">
        <v>968</v>
      </c>
      <c r="AE64" s="267" t="s">
        <v>968</v>
      </c>
      <c r="AF64" s="267" t="s">
        <v>968</v>
      </c>
      <c r="AG64" s="267" t="s">
        <v>968</v>
      </c>
      <c r="AH64" s="278">
        <v>0</v>
      </c>
      <c r="AI64" s="267" t="s">
        <v>968</v>
      </c>
      <c r="AJ64" s="267" t="s">
        <v>968</v>
      </c>
      <c r="AK64" s="267" t="s">
        <v>968</v>
      </c>
      <c r="AL64" s="267" t="s">
        <v>968</v>
      </c>
      <c r="AM64" s="267" t="s">
        <v>968</v>
      </c>
      <c r="AN64" s="267" t="s">
        <v>968</v>
      </c>
      <c r="AO64" s="267" t="s">
        <v>968</v>
      </c>
      <c r="AP64" s="267" t="s">
        <v>968</v>
      </c>
      <c r="AQ64" s="267" t="s">
        <v>968</v>
      </c>
      <c r="AR64" s="267" t="s">
        <v>968</v>
      </c>
      <c r="AS64" s="267" t="s">
        <v>968</v>
      </c>
    </row>
    <row r="65" spans="1:45" s="157" customFormat="1" ht="47.25" x14ac:dyDescent="0.25">
      <c r="A65" s="265" t="s">
        <v>1057</v>
      </c>
      <c r="B65" s="266" t="s">
        <v>1058</v>
      </c>
      <c r="C65" s="267" t="s">
        <v>1059</v>
      </c>
      <c r="D65" s="267" t="s">
        <v>968</v>
      </c>
      <c r="E65" s="267" t="s">
        <v>968</v>
      </c>
      <c r="F65" s="267" t="s">
        <v>968</v>
      </c>
      <c r="G65" s="267" t="s">
        <v>968</v>
      </c>
      <c r="H65" s="267" t="s">
        <v>968</v>
      </c>
      <c r="I65" s="267" t="s">
        <v>968</v>
      </c>
      <c r="J65" s="267" t="s">
        <v>968</v>
      </c>
      <c r="K65" s="267" t="s">
        <v>968</v>
      </c>
      <c r="L65" s="267" t="s">
        <v>968</v>
      </c>
      <c r="M65" s="267" t="s">
        <v>968</v>
      </c>
      <c r="N65" s="267" t="s">
        <v>968</v>
      </c>
      <c r="O65" s="267" t="s">
        <v>968</v>
      </c>
      <c r="P65" s="267" t="s">
        <v>968</v>
      </c>
      <c r="Q65" s="267" t="s">
        <v>968</v>
      </c>
      <c r="R65" s="267" t="s">
        <v>968</v>
      </c>
      <c r="S65" s="267" t="s">
        <v>968</v>
      </c>
      <c r="T65" s="267" t="s">
        <v>968</v>
      </c>
      <c r="U65" s="267" t="s">
        <v>968</v>
      </c>
      <c r="V65" s="267" t="s">
        <v>968</v>
      </c>
      <c r="W65" s="267" t="s">
        <v>968</v>
      </c>
      <c r="X65" s="267" t="s">
        <v>968</v>
      </c>
      <c r="Y65" s="267" t="s">
        <v>968</v>
      </c>
      <c r="Z65" s="267" t="s">
        <v>968</v>
      </c>
      <c r="AA65" s="267" t="s">
        <v>968</v>
      </c>
      <c r="AB65" s="267" t="s">
        <v>968</v>
      </c>
      <c r="AC65" s="267" t="s">
        <v>968</v>
      </c>
      <c r="AD65" s="267" t="s">
        <v>968</v>
      </c>
      <c r="AE65" s="267" t="s">
        <v>968</v>
      </c>
      <c r="AF65" s="267" t="s">
        <v>968</v>
      </c>
      <c r="AG65" s="267" t="s">
        <v>968</v>
      </c>
      <c r="AH65" s="278">
        <v>0</v>
      </c>
      <c r="AI65" s="267" t="s">
        <v>968</v>
      </c>
      <c r="AJ65" s="267" t="s">
        <v>968</v>
      </c>
      <c r="AK65" s="267" t="s">
        <v>968</v>
      </c>
      <c r="AL65" s="267" t="s">
        <v>968</v>
      </c>
      <c r="AM65" s="267" t="s">
        <v>968</v>
      </c>
      <c r="AN65" s="267" t="s">
        <v>968</v>
      </c>
      <c r="AO65" s="267" t="s">
        <v>968</v>
      </c>
      <c r="AP65" s="267" t="s">
        <v>968</v>
      </c>
      <c r="AQ65" s="267" t="s">
        <v>968</v>
      </c>
      <c r="AR65" s="267" t="s">
        <v>968</v>
      </c>
      <c r="AS65" s="267" t="s">
        <v>968</v>
      </c>
    </row>
    <row r="66" spans="1:45" s="157" customFormat="1" ht="31.5" x14ac:dyDescent="0.25">
      <c r="A66" s="265" t="s">
        <v>1060</v>
      </c>
      <c r="B66" s="269" t="s">
        <v>1024</v>
      </c>
      <c r="C66" s="267" t="s">
        <v>1061</v>
      </c>
      <c r="D66" s="267" t="s">
        <v>968</v>
      </c>
      <c r="E66" s="267" t="s">
        <v>968</v>
      </c>
      <c r="F66" s="267" t="s">
        <v>968</v>
      </c>
      <c r="G66" s="267" t="s">
        <v>968</v>
      </c>
      <c r="H66" s="267" t="s">
        <v>968</v>
      </c>
      <c r="I66" s="267" t="s">
        <v>968</v>
      </c>
      <c r="J66" s="267" t="s">
        <v>968</v>
      </c>
      <c r="K66" s="267" t="s">
        <v>968</v>
      </c>
      <c r="L66" s="267" t="s">
        <v>968</v>
      </c>
      <c r="M66" s="267" t="s">
        <v>968</v>
      </c>
      <c r="N66" s="267" t="s">
        <v>968</v>
      </c>
      <c r="O66" s="267" t="s">
        <v>968</v>
      </c>
      <c r="P66" s="267" t="s">
        <v>968</v>
      </c>
      <c r="Q66" s="267" t="s">
        <v>968</v>
      </c>
      <c r="R66" s="267" t="s">
        <v>968</v>
      </c>
      <c r="S66" s="267" t="s">
        <v>968</v>
      </c>
      <c r="T66" s="267" t="s">
        <v>968</v>
      </c>
      <c r="U66" s="267" t="s">
        <v>968</v>
      </c>
      <c r="V66" s="267" t="s">
        <v>968</v>
      </c>
      <c r="W66" s="267" t="s">
        <v>968</v>
      </c>
      <c r="X66" s="267" t="s">
        <v>968</v>
      </c>
      <c r="Y66" s="267" t="s">
        <v>968</v>
      </c>
      <c r="Z66" s="267" t="s">
        <v>968</v>
      </c>
      <c r="AA66" s="267" t="s">
        <v>968</v>
      </c>
      <c r="AB66" s="267" t="s">
        <v>968</v>
      </c>
      <c r="AC66" s="267" t="s">
        <v>968</v>
      </c>
      <c r="AD66" s="267" t="s">
        <v>968</v>
      </c>
      <c r="AE66" s="267" t="s">
        <v>968</v>
      </c>
      <c r="AF66" s="267" t="s">
        <v>968</v>
      </c>
      <c r="AG66" s="267" t="s">
        <v>968</v>
      </c>
      <c r="AH66" s="278">
        <v>0</v>
      </c>
      <c r="AI66" s="267" t="s">
        <v>968</v>
      </c>
      <c r="AJ66" s="267" t="s">
        <v>968</v>
      </c>
      <c r="AK66" s="267" t="s">
        <v>968</v>
      </c>
      <c r="AL66" s="267" t="s">
        <v>968</v>
      </c>
      <c r="AM66" s="267" t="s">
        <v>968</v>
      </c>
      <c r="AN66" s="267" t="s">
        <v>968</v>
      </c>
      <c r="AO66" s="267" t="s">
        <v>968</v>
      </c>
      <c r="AP66" s="267" t="s">
        <v>968</v>
      </c>
      <c r="AQ66" s="267" t="s">
        <v>968</v>
      </c>
      <c r="AR66" s="267" t="s">
        <v>968</v>
      </c>
      <c r="AS66" s="267" t="s">
        <v>968</v>
      </c>
    </row>
    <row r="67" spans="1:45" s="157" customFormat="1" ht="31.5" x14ac:dyDescent="0.25">
      <c r="A67" s="265" t="s">
        <v>1062</v>
      </c>
      <c r="B67" s="269" t="s">
        <v>1027</v>
      </c>
      <c r="C67" s="267" t="s">
        <v>1063</v>
      </c>
      <c r="D67" s="267" t="s">
        <v>968</v>
      </c>
      <c r="E67" s="267" t="s">
        <v>968</v>
      </c>
      <c r="F67" s="267" t="s">
        <v>968</v>
      </c>
      <c r="G67" s="267" t="s">
        <v>968</v>
      </c>
      <c r="H67" s="267" t="s">
        <v>968</v>
      </c>
      <c r="I67" s="267" t="s">
        <v>968</v>
      </c>
      <c r="J67" s="267" t="s">
        <v>968</v>
      </c>
      <c r="K67" s="267" t="s">
        <v>968</v>
      </c>
      <c r="L67" s="267" t="s">
        <v>968</v>
      </c>
      <c r="M67" s="267" t="s">
        <v>968</v>
      </c>
      <c r="N67" s="267" t="s">
        <v>968</v>
      </c>
      <c r="O67" s="267" t="s">
        <v>968</v>
      </c>
      <c r="P67" s="267" t="s">
        <v>968</v>
      </c>
      <c r="Q67" s="267" t="s">
        <v>968</v>
      </c>
      <c r="R67" s="267" t="s">
        <v>968</v>
      </c>
      <c r="S67" s="267" t="s">
        <v>968</v>
      </c>
      <c r="T67" s="267" t="s">
        <v>968</v>
      </c>
      <c r="U67" s="267" t="s">
        <v>968</v>
      </c>
      <c r="V67" s="267" t="s">
        <v>968</v>
      </c>
      <c r="W67" s="267" t="s">
        <v>968</v>
      </c>
      <c r="X67" s="267" t="s">
        <v>968</v>
      </c>
      <c r="Y67" s="267" t="s">
        <v>968</v>
      </c>
      <c r="Z67" s="267" t="s">
        <v>968</v>
      </c>
      <c r="AA67" s="267" t="s">
        <v>968</v>
      </c>
      <c r="AB67" s="267" t="s">
        <v>968</v>
      </c>
      <c r="AC67" s="267" t="s">
        <v>968</v>
      </c>
      <c r="AD67" s="267" t="s">
        <v>968</v>
      </c>
      <c r="AE67" s="267" t="s">
        <v>968</v>
      </c>
      <c r="AF67" s="267" t="s">
        <v>968</v>
      </c>
      <c r="AG67" s="267" t="s">
        <v>968</v>
      </c>
      <c r="AH67" s="278">
        <v>0</v>
      </c>
      <c r="AI67" s="267" t="s">
        <v>968</v>
      </c>
      <c r="AJ67" s="267" t="s">
        <v>968</v>
      </c>
      <c r="AK67" s="267" t="s">
        <v>968</v>
      </c>
      <c r="AL67" s="267" t="s">
        <v>968</v>
      </c>
      <c r="AM67" s="267" t="s">
        <v>968</v>
      </c>
      <c r="AN67" s="267" t="s">
        <v>968</v>
      </c>
      <c r="AO67" s="267" t="s">
        <v>968</v>
      </c>
      <c r="AP67" s="267" t="s">
        <v>968</v>
      </c>
      <c r="AQ67" s="267" t="s">
        <v>968</v>
      </c>
      <c r="AR67" s="267" t="s">
        <v>968</v>
      </c>
      <c r="AS67" s="267" t="s">
        <v>968</v>
      </c>
    </row>
    <row r="68" spans="1:45" s="157" customFormat="1" ht="31.5" x14ac:dyDescent="0.25">
      <c r="A68" s="265" t="s">
        <v>1064</v>
      </c>
      <c r="B68" s="270" t="s">
        <v>1065</v>
      </c>
      <c r="C68" s="267" t="s">
        <v>1066</v>
      </c>
      <c r="D68" s="267" t="s">
        <v>968</v>
      </c>
      <c r="E68" s="267" t="s">
        <v>968</v>
      </c>
      <c r="F68" s="267" t="s">
        <v>968</v>
      </c>
      <c r="G68" s="267" t="s">
        <v>968</v>
      </c>
      <c r="H68" s="267" t="s">
        <v>968</v>
      </c>
      <c r="I68" s="267" t="s">
        <v>968</v>
      </c>
      <c r="J68" s="267" t="s">
        <v>968</v>
      </c>
      <c r="K68" s="267" t="s">
        <v>968</v>
      </c>
      <c r="L68" s="267" t="s">
        <v>968</v>
      </c>
      <c r="M68" s="267" t="s">
        <v>968</v>
      </c>
      <c r="N68" s="267" t="s">
        <v>968</v>
      </c>
      <c r="O68" s="267" t="s">
        <v>968</v>
      </c>
      <c r="P68" s="267" t="s">
        <v>968</v>
      </c>
      <c r="Q68" s="267" t="s">
        <v>968</v>
      </c>
      <c r="R68" s="267" t="s">
        <v>968</v>
      </c>
      <c r="S68" s="267" t="s">
        <v>968</v>
      </c>
      <c r="T68" s="267" t="s">
        <v>968</v>
      </c>
      <c r="U68" s="267" t="s">
        <v>968</v>
      </c>
      <c r="V68" s="267" t="s">
        <v>968</v>
      </c>
      <c r="W68" s="267" t="s">
        <v>968</v>
      </c>
      <c r="X68" s="267" t="s">
        <v>968</v>
      </c>
      <c r="Y68" s="267" t="s">
        <v>968</v>
      </c>
      <c r="Z68" s="267" t="s">
        <v>968</v>
      </c>
      <c r="AA68" s="267" t="s">
        <v>968</v>
      </c>
      <c r="AB68" s="267" t="s">
        <v>968</v>
      </c>
      <c r="AC68" s="267" t="s">
        <v>968</v>
      </c>
      <c r="AD68" s="267" t="s">
        <v>968</v>
      </c>
      <c r="AE68" s="267" t="s">
        <v>968</v>
      </c>
      <c r="AF68" s="267" t="s">
        <v>968</v>
      </c>
      <c r="AG68" s="267" t="s">
        <v>968</v>
      </c>
      <c r="AH68" s="278" t="s">
        <v>968</v>
      </c>
      <c r="AI68" s="267" t="s">
        <v>968</v>
      </c>
      <c r="AJ68" s="267"/>
      <c r="AK68" s="267" t="s">
        <v>968</v>
      </c>
      <c r="AL68" s="267" t="s">
        <v>968</v>
      </c>
      <c r="AM68" s="267" t="s">
        <v>968</v>
      </c>
      <c r="AN68" s="267" t="s">
        <v>968</v>
      </c>
      <c r="AO68" s="267" t="s">
        <v>968</v>
      </c>
      <c r="AP68" s="267" t="s">
        <v>968</v>
      </c>
      <c r="AQ68" s="267" t="s">
        <v>968</v>
      </c>
      <c r="AR68" s="267" t="s">
        <v>968</v>
      </c>
      <c r="AS68" s="267" t="s">
        <v>968</v>
      </c>
    </row>
    <row r="69" spans="1:45" ht="15.75" x14ac:dyDescent="0.25">
      <c r="AH69" s="278"/>
    </row>
    <row r="70" spans="1:45" ht="18.75" x14ac:dyDescent="0.3">
      <c r="B70" s="344" t="s">
        <v>1084</v>
      </c>
    </row>
    <row r="71" spans="1:45" ht="18.75" x14ac:dyDescent="0.3">
      <c r="B71" s="344" t="s">
        <v>1086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48" orientation="landscape" r:id="rId2"/>
  <rowBreaks count="1" manualBreakCount="1">
    <brk id="44" max="4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68"/>
  <sheetViews>
    <sheetView showRuler="0" view="pageBreakPreview" topLeftCell="C7" zoomScale="80" zoomScaleNormal="90" zoomScaleSheetLayoutView="80" workbookViewId="0">
      <selection activeCell="M17" sqref="M17"/>
    </sheetView>
  </sheetViews>
  <sheetFormatPr defaultColWidth="9" defaultRowHeight="15.75" x14ac:dyDescent="0.25"/>
  <cols>
    <col min="1" max="1" width="10" style="17" customWidth="1"/>
    <col min="2" max="2" width="39.375" style="17" customWidth="1"/>
    <col min="3" max="3" width="18.25" style="17" customWidth="1"/>
    <col min="4" max="4" width="21.75" style="17" customWidth="1"/>
    <col min="5" max="5" width="29.375" style="17" customWidth="1"/>
    <col min="6" max="6" width="14.125" style="17" customWidth="1"/>
    <col min="7" max="7" width="13.375" style="17" customWidth="1"/>
    <col min="8" max="8" width="16.375" style="17" customWidth="1"/>
    <col min="9" max="9" width="18.75" style="17" customWidth="1"/>
    <col min="10" max="10" width="17" style="17" customWidth="1"/>
    <col min="11" max="11" width="19.5" style="17" customWidth="1"/>
    <col min="12" max="12" width="16.25" style="17" customWidth="1"/>
    <col min="13" max="13" width="19.875" style="17" customWidth="1"/>
    <col min="14" max="15" width="8.25" style="17" customWidth="1"/>
    <col min="16" max="16" width="9.5" style="17" customWidth="1"/>
    <col min="17" max="17" width="10.125" style="17" customWidth="1"/>
    <col min="18" max="23" width="8.25" style="17" customWidth="1"/>
    <col min="24" max="24" width="12.75" style="17" customWidth="1"/>
    <col min="25" max="16384" width="9" style="17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4" t="s">
        <v>919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2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2" t="s">
        <v>939</v>
      </c>
    </row>
    <row r="4" spans="1:19" s="23" customFormat="1" ht="59.25" customHeight="1" x14ac:dyDescent="0.25">
      <c r="B4" s="410" t="s">
        <v>935</v>
      </c>
      <c r="C4" s="410"/>
      <c r="D4" s="410"/>
      <c r="E4" s="410"/>
      <c r="F4" s="410"/>
      <c r="G4" s="410"/>
      <c r="H4" s="410"/>
      <c r="I4" s="410"/>
      <c r="J4" s="410"/>
      <c r="K4" s="203"/>
      <c r="L4" s="203"/>
      <c r="M4" s="203"/>
      <c r="N4" s="196"/>
      <c r="O4" s="196"/>
      <c r="P4" s="196"/>
      <c r="Q4" s="196"/>
      <c r="R4" s="196"/>
    </row>
    <row r="5" spans="1:19" s="9" customFormat="1" ht="18.75" customHeight="1" x14ac:dyDescent="0.3">
      <c r="A5" s="383" t="s">
        <v>1089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174"/>
      <c r="O5" s="174"/>
      <c r="P5" s="174"/>
      <c r="Q5" s="174"/>
      <c r="R5" s="174"/>
      <c r="S5" s="174"/>
    </row>
    <row r="6" spans="1:19" s="9" customFormat="1" ht="18.75" x14ac:dyDescent="0.3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</row>
    <row r="7" spans="1:19" s="9" customFormat="1" ht="18.75" customHeight="1" x14ac:dyDescent="0.3">
      <c r="A7" s="384" t="str">
        <f>'1Ф'!A7:AC7</f>
        <v>Отчет о реализации инвестиционной программы  филиала "Брянскэнергосбыт" ООО "Газпром энергосбыт Брянск"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174"/>
      <c r="O7" s="174"/>
      <c r="P7" s="174"/>
      <c r="Q7" s="174"/>
      <c r="R7" s="174"/>
    </row>
    <row r="8" spans="1:19" s="6" customFormat="1" ht="15.75" customHeight="1" x14ac:dyDescent="0.25">
      <c r="A8" s="430" t="s">
        <v>81</v>
      </c>
      <c r="B8" s="430"/>
      <c r="C8" s="430"/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25"/>
      <c r="O8" s="25"/>
      <c r="P8" s="25"/>
      <c r="Q8" s="25"/>
      <c r="R8" s="25"/>
    </row>
    <row r="9" spans="1:19" s="6" customFormat="1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</row>
    <row r="10" spans="1:19" s="6" customFormat="1" ht="18.75" x14ac:dyDescent="0.3">
      <c r="A10" s="384" t="str">
        <f>'1Ф'!A10:AC10</f>
        <v>Год раскрытия информации: 2020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186"/>
      <c r="O10" s="186"/>
      <c r="P10" s="186"/>
      <c r="Q10" s="186"/>
      <c r="R10" s="186"/>
    </row>
    <row r="11" spans="1:19" s="6" customFormat="1" ht="18.75" x14ac:dyDescent="0.3">
      <c r="R11" s="32"/>
    </row>
    <row r="12" spans="1:19" s="6" customFormat="1" ht="18.75" x14ac:dyDescent="0.3">
      <c r="A12" s="384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20"/>
      <c r="O12" s="187"/>
      <c r="P12" s="187"/>
      <c r="Q12" s="187"/>
      <c r="R12" s="187"/>
    </row>
    <row r="13" spans="1:19" s="6" customFormat="1" x14ac:dyDescent="0.25">
      <c r="A13" s="372" t="s">
        <v>181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25"/>
      <c r="O13" s="25"/>
      <c r="P13" s="25"/>
      <c r="Q13" s="25"/>
      <c r="R13" s="25"/>
    </row>
    <row r="14" spans="1:19" s="18" customFormat="1" x14ac:dyDescent="0.2">
      <c r="A14" s="444"/>
      <c r="B14" s="444"/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</row>
    <row r="15" spans="1:19" s="40" customFormat="1" ht="90" customHeight="1" x14ac:dyDescent="0.2">
      <c r="A15" s="443" t="s">
        <v>72</v>
      </c>
      <c r="B15" s="443" t="s">
        <v>19</v>
      </c>
      <c r="C15" s="443" t="s">
        <v>5</v>
      </c>
      <c r="D15" s="443" t="s">
        <v>883</v>
      </c>
      <c r="E15" s="443" t="s">
        <v>882</v>
      </c>
      <c r="F15" s="443" t="s">
        <v>25</v>
      </c>
      <c r="G15" s="443"/>
      <c r="H15" s="443" t="s">
        <v>283</v>
      </c>
      <c r="I15" s="443"/>
      <c r="J15" s="443" t="s">
        <v>26</v>
      </c>
      <c r="K15" s="443"/>
      <c r="L15" s="443" t="s">
        <v>948</v>
      </c>
      <c r="M15" s="443"/>
    </row>
    <row r="16" spans="1:19" s="40" customFormat="1" ht="43.5" customHeight="1" x14ac:dyDescent="0.2">
      <c r="A16" s="443"/>
      <c r="B16" s="443"/>
      <c r="C16" s="443"/>
      <c r="D16" s="443"/>
      <c r="E16" s="443"/>
      <c r="F16" s="41" t="s">
        <v>1105</v>
      </c>
      <c r="G16" s="41" t="s">
        <v>1106</v>
      </c>
      <c r="H16" s="41" t="s">
        <v>1107</v>
      </c>
      <c r="I16" s="41" t="s">
        <v>1108</v>
      </c>
      <c r="J16" s="273" t="s">
        <v>1107</v>
      </c>
      <c r="K16" s="273" t="s">
        <v>1109</v>
      </c>
      <c r="L16" s="273" t="s">
        <v>1107</v>
      </c>
      <c r="M16" s="273" t="s">
        <v>1109</v>
      </c>
    </row>
    <row r="17" spans="1:13" s="19" customFormat="1" ht="16.5" x14ac:dyDescent="0.25">
      <c r="A17" s="206">
        <v>1</v>
      </c>
      <c r="B17" s="206">
        <v>2</v>
      </c>
      <c r="C17" s="206">
        <v>3</v>
      </c>
      <c r="D17" s="206">
        <v>4</v>
      </c>
      <c r="E17" s="206">
        <v>5</v>
      </c>
      <c r="F17" s="206">
        <v>6</v>
      </c>
      <c r="G17" s="206">
        <v>7</v>
      </c>
      <c r="H17" s="206">
        <v>8</v>
      </c>
      <c r="I17" s="206">
        <v>9</v>
      </c>
      <c r="J17" s="206">
        <v>10</v>
      </c>
      <c r="K17" s="206">
        <v>11</v>
      </c>
      <c r="L17" s="206">
        <v>12</v>
      </c>
      <c r="M17" s="206">
        <v>13</v>
      </c>
    </row>
    <row r="18" spans="1:13" s="19" customFormat="1" ht="31.5" x14ac:dyDescent="0.25">
      <c r="A18" s="265"/>
      <c r="B18" s="266" t="s">
        <v>179</v>
      </c>
      <c r="C18" s="267" t="s">
        <v>968</v>
      </c>
      <c r="D18" s="267" t="s">
        <v>968</v>
      </c>
      <c r="E18" s="267" t="s">
        <v>968</v>
      </c>
      <c r="F18" s="267" t="s">
        <v>968</v>
      </c>
      <c r="G18" s="267" t="s">
        <v>968</v>
      </c>
      <c r="H18" s="267" t="s">
        <v>968</v>
      </c>
      <c r="I18" s="267" t="s">
        <v>968</v>
      </c>
      <c r="J18" s="267" t="s">
        <v>968</v>
      </c>
      <c r="K18" s="267" t="s">
        <v>968</v>
      </c>
      <c r="L18" s="267" t="s">
        <v>968</v>
      </c>
      <c r="M18" s="267" t="s">
        <v>968</v>
      </c>
    </row>
    <row r="19" spans="1:13" s="19" customFormat="1" ht="16.5" x14ac:dyDescent="0.25">
      <c r="A19" s="265" t="s">
        <v>969</v>
      </c>
      <c r="B19" s="266" t="s">
        <v>970</v>
      </c>
      <c r="C19" s="267" t="s">
        <v>968</v>
      </c>
      <c r="D19" s="267" t="s">
        <v>968</v>
      </c>
      <c r="E19" s="267" t="s">
        <v>968</v>
      </c>
      <c r="F19" s="267" t="s">
        <v>968</v>
      </c>
      <c r="G19" s="267" t="s">
        <v>968</v>
      </c>
      <c r="H19" s="267" t="s">
        <v>968</v>
      </c>
      <c r="I19" s="267" t="s">
        <v>968</v>
      </c>
      <c r="J19" s="267" t="s">
        <v>968</v>
      </c>
      <c r="K19" s="267" t="s">
        <v>968</v>
      </c>
      <c r="L19" s="267" t="s">
        <v>968</v>
      </c>
      <c r="M19" s="267" t="s">
        <v>968</v>
      </c>
    </row>
    <row r="20" spans="1:13" s="19" customFormat="1" ht="31.5" x14ac:dyDescent="0.25">
      <c r="A20" s="265" t="s">
        <v>971</v>
      </c>
      <c r="B20" s="266" t="s">
        <v>972</v>
      </c>
      <c r="C20" s="267" t="s">
        <v>968</v>
      </c>
      <c r="D20" s="267" t="s">
        <v>968</v>
      </c>
      <c r="E20" s="267" t="s">
        <v>968</v>
      </c>
      <c r="F20" s="267" t="s">
        <v>968</v>
      </c>
      <c r="G20" s="267" t="s">
        <v>968</v>
      </c>
      <c r="H20" s="267" t="s">
        <v>968</v>
      </c>
      <c r="I20" s="267" t="s">
        <v>968</v>
      </c>
      <c r="J20" s="267" t="s">
        <v>968</v>
      </c>
      <c r="K20" s="267" t="s">
        <v>968</v>
      </c>
      <c r="L20" s="267" t="s">
        <v>968</v>
      </c>
      <c r="M20" s="267" t="s">
        <v>968</v>
      </c>
    </row>
    <row r="21" spans="1:13" s="19" customFormat="1" ht="63" x14ac:dyDescent="0.25">
      <c r="A21" s="265" t="s">
        <v>973</v>
      </c>
      <c r="B21" s="266" t="s">
        <v>974</v>
      </c>
      <c r="C21" s="267" t="s">
        <v>968</v>
      </c>
      <c r="D21" s="267" t="s">
        <v>968</v>
      </c>
      <c r="E21" s="267" t="s">
        <v>968</v>
      </c>
      <c r="F21" s="267" t="s">
        <v>968</v>
      </c>
      <c r="G21" s="267" t="s">
        <v>968</v>
      </c>
      <c r="H21" s="267" t="s">
        <v>968</v>
      </c>
      <c r="I21" s="267" t="s">
        <v>968</v>
      </c>
      <c r="J21" s="267" t="s">
        <v>968</v>
      </c>
      <c r="K21" s="267" t="s">
        <v>968</v>
      </c>
      <c r="L21" s="267" t="s">
        <v>968</v>
      </c>
      <c r="M21" s="267" t="s">
        <v>968</v>
      </c>
    </row>
    <row r="22" spans="1:13" s="19" customFormat="1" ht="31.5" x14ac:dyDescent="0.25">
      <c r="A22" s="265" t="s">
        <v>975</v>
      </c>
      <c r="B22" s="266" t="s">
        <v>976</v>
      </c>
      <c r="C22" s="267" t="s">
        <v>968</v>
      </c>
      <c r="D22" s="267" t="s">
        <v>968</v>
      </c>
      <c r="E22" s="267" t="s">
        <v>968</v>
      </c>
      <c r="F22" s="267" t="s">
        <v>968</v>
      </c>
      <c r="G22" s="267" t="s">
        <v>968</v>
      </c>
      <c r="H22" s="267" t="s">
        <v>968</v>
      </c>
      <c r="I22" s="267" t="s">
        <v>968</v>
      </c>
      <c r="J22" s="267" t="s">
        <v>968</v>
      </c>
      <c r="K22" s="267" t="s">
        <v>968</v>
      </c>
      <c r="L22" s="267" t="s">
        <v>968</v>
      </c>
      <c r="M22" s="267" t="s">
        <v>968</v>
      </c>
    </row>
    <row r="23" spans="1:13" s="19" customFormat="1" ht="47.25" x14ac:dyDescent="0.25">
      <c r="A23" s="265" t="s">
        <v>977</v>
      </c>
      <c r="B23" s="266" t="s">
        <v>978</v>
      </c>
      <c r="C23" s="267" t="s">
        <v>968</v>
      </c>
      <c r="D23" s="267" t="s">
        <v>968</v>
      </c>
      <c r="E23" s="267" t="s">
        <v>968</v>
      </c>
      <c r="F23" s="267" t="s">
        <v>968</v>
      </c>
      <c r="G23" s="267" t="s">
        <v>968</v>
      </c>
      <c r="H23" s="267" t="s">
        <v>968</v>
      </c>
      <c r="I23" s="267" t="s">
        <v>968</v>
      </c>
      <c r="J23" s="267" t="s">
        <v>968</v>
      </c>
      <c r="K23" s="267" t="s">
        <v>968</v>
      </c>
      <c r="L23" s="267" t="s">
        <v>968</v>
      </c>
      <c r="M23" s="267" t="s">
        <v>968</v>
      </c>
    </row>
    <row r="24" spans="1:13" s="19" customFormat="1" ht="16.5" x14ac:dyDescent="0.25">
      <c r="A24" s="265" t="s">
        <v>979</v>
      </c>
      <c r="B24" s="268" t="s">
        <v>980</v>
      </c>
      <c r="C24" s="267" t="s">
        <v>968</v>
      </c>
      <c r="D24" s="267" t="s">
        <v>968</v>
      </c>
      <c r="E24" s="267" t="s">
        <v>968</v>
      </c>
      <c r="F24" s="267" t="s">
        <v>968</v>
      </c>
      <c r="G24" s="267" t="s">
        <v>968</v>
      </c>
      <c r="H24" s="267" t="s">
        <v>968</v>
      </c>
      <c r="I24" s="267" t="s">
        <v>968</v>
      </c>
      <c r="J24" s="267" t="s">
        <v>968</v>
      </c>
      <c r="K24" s="267" t="s">
        <v>968</v>
      </c>
      <c r="L24" s="267" t="s">
        <v>968</v>
      </c>
      <c r="M24" s="267" t="s">
        <v>968</v>
      </c>
    </row>
    <row r="25" spans="1:13" s="19" customFormat="1" ht="16.5" x14ac:dyDescent="0.25">
      <c r="A25" s="265" t="s">
        <v>981</v>
      </c>
      <c r="B25" s="266" t="s">
        <v>982</v>
      </c>
      <c r="C25" s="267" t="s">
        <v>968</v>
      </c>
      <c r="D25" s="267" t="s">
        <v>968</v>
      </c>
      <c r="E25" s="267" t="s">
        <v>968</v>
      </c>
      <c r="F25" s="267" t="s">
        <v>968</v>
      </c>
      <c r="G25" s="267" t="s">
        <v>968</v>
      </c>
      <c r="H25" s="267" t="s">
        <v>968</v>
      </c>
      <c r="I25" s="267" t="s">
        <v>968</v>
      </c>
      <c r="J25" s="267" t="s">
        <v>968</v>
      </c>
      <c r="K25" s="267" t="s">
        <v>968</v>
      </c>
      <c r="L25" s="267" t="s">
        <v>968</v>
      </c>
      <c r="M25" s="267" t="s">
        <v>968</v>
      </c>
    </row>
    <row r="26" spans="1:13" s="19" customFormat="1" ht="31.5" x14ac:dyDescent="0.25">
      <c r="A26" s="265" t="s">
        <v>185</v>
      </c>
      <c r="B26" s="266" t="s">
        <v>983</v>
      </c>
      <c r="C26" s="267" t="s">
        <v>968</v>
      </c>
      <c r="D26" s="267" t="s">
        <v>968</v>
      </c>
      <c r="E26" s="267" t="s">
        <v>968</v>
      </c>
      <c r="F26" s="267" t="s">
        <v>968</v>
      </c>
      <c r="G26" s="267" t="s">
        <v>968</v>
      </c>
      <c r="H26" s="267" t="s">
        <v>968</v>
      </c>
      <c r="I26" s="267" t="s">
        <v>968</v>
      </c>
      <c r="J26" s="267" t="s">
        <v>968</v>
      </c>
      <c r="K26" s="267" t="s">
        <v>968</v>
      </c>
      <c r="L26" s="267" t="s">
        <v>968</v>
      </c>
      <c r="M26" s="267" t="s">
        <v>968</v>
      </c>
    </row>
    <row r="27" spans="1:13" s="19" customFormat="1" ht="47.25" x14ac:dyDescent="0.25">
      <c r="A27" s="265" t="s">
        <v>187</v>
      </c>
      <c r="B27" s="266" t="s">
        <v>984</v>
      </c>
      <c r="C27" s="267" t="s">
        <v>968</v>
      </c>
      <c r="D27" s="267" t="s">
        <v>968</v>
      </c>
      <c r="E27" s="267" t="s">
        <v>968</v>
      </c>
      <c r="F27" s="267" t="s">
        <v>968</v>
      </c>
      <c r="G27" s="267" t="s">
        <v>968</v>
      </c>
      <c r="H27" s="267" t="s">
        <v>968</v>
      </c>
      <c r="I27" s="267" t="s">
        <v>968</v>
      </c>
      <c r="J27" s="267" t="s">
        <v>968</v>
      </c>
      <c r="K27" s="267" t="s">
        <v>968</v>
      </c>
      <c r="L27" s="267" t="s">
        <v>968</v>
      </c>
      <c r="M27" s="267" t="s">
        <v>968</v>
      </c>
    </row>
    <row r="28" spans="1:13" s="19" customFormat="1" ht="47.25" x14ac:dyDescent="0.25">
      <c r="A28" s="265" t="s">
        <v>200</v>
      </c>
      <c r="B28" s="266" t="s">
        <v>985</v>
      </c>
      <c r="C28" s="267" t="s">
        <v>968</v>
      </c>
      <c r="D28" s="267" t="s">
        <v>968</v>
      </c>
      <c r="E28" s="267" t="s">
        <v>968</v>
      </c>
      <c r="F28" s="267" t="s">
        <v>968</v>
      </c>
      <c r="G28" s="267" t="s">
        <v>968</v>
      </c>
      <c r="H28" s="267" t="s">
        <v>968</v>
      </c>
      <c r="I28" s="267" t="s">
        <v>968</v>
      </c>
      <c r="J28" s="267" t="s">
        <v>968</v>
      </c>
      <c r="K28" s="267" t="s">
        <v>968</v>
      </c>
      <c r="L28" s="267" t="s">
        <v>968</v>
      </c>
      <c r="M28" s="267" t="s">
        <v>968</v>
      </c>
    </row>
    <row r="29" spans="1:13" s="19" customFormat="1" ht="47.25" x14ac:dyDescent="0.25">
      <c r="A29" s="265" t="s">
        <v>201</v>
      </c>
      <c r="B29" s="266" t="s">
        <v>986</v>
      </c>
      <c r="C29" s="267" t="s">
        <v>968</v>
      </c>
      <c r="D29" s="267" t="s">
        <v>968</v>
      </c>
      <c r="E29" s="267" t="s">
        <v>968</v>
      </c>
      <c r="F29" s="267" t="s">
        <v>968</v>
      </c>
      <c r="G29" s="267" t="s">
        <v>968</v>
      </c>
      <c r="H29" s="267" t="s">
        <v>968</v>
      </c>
      <c r="I29" s="267" t="s">
        <v>968</v>
      </c>
      <c r="J29" s="267" t="s">
        <v>968</v>
      </c>
      <c r="K29" s="267" t="s">
        <v>968</v>
      </c>
      <c r="L29" s="267" t="s">
        <v>968</v>
      </c>
      <c r="M29" s="267" t="s">
        <v>968</v>
      </c>
    </row>
    <row r="30" spans="1:13" s="19" customFormat="1" ht="94.5" x14ac:dyDescent="0.25">
      <c r="A30" s="265" t="s">
        <v>987</v>
      </c>
      <c r="B30" s="266" t="s">
        <v>988</v>
      </c>
      <c r="C30" s="267" t="s">
        <v>968</v>
      </c>
      <c r="D30" s="267" t="s">
        <v>968</v>
      </c>
      <c r="E30" s="267" t="s">
        <v>968</v>
      </c>
      <c r="F30" s="267" t="s">
        <v>968</v>
      </c>
      <c r="G30" s="267" t="s">
        <v>968</v>
      </c>
      <c r="H30" s="267" t="s">
        <v>968</v>
      </c>
      <c r="I30" s="267" t="s">
        <v>968</v>
      </c>
      <c r="J30" s="267" t="s">
        <v>968</v>
      </c>
      <c r="K30" s="267" t="s">
        <v>968</v>
      </c>
      <c r="L30" s="267" t="s">
        <v>968</v>
      </c>
      <c r="M30" s="267" t="s">
        <v>968</v>
      </c>
    </row>
    <row r="31" spans="1:13" s="19" customFormat="1" ht="47.25" x14ac:dyDescent="0.25">
      <c r="A31" s="265" t="s">
        <v>203</v>
      </c>
      <c r="B31" s="266" t="s">
        <v>989</v>
      </c>
      <c r="C31" s="267" t="s">
        <v>968</v>
      </c>
      <c r="D31" s="267" t="s">
        <v>968</v>
      </c>
      <c r="E31" s="267" t="s">
        <v>968</v>
      </c>
      <c r="F31" s="267" t="s">
        <v>968</v>
      </c>
      <c r="G31" s="267" t="s">
        <v>968</v>
      </c>
      <c r="H31" s="267" t="s">
        <v>968</v>
      </c>
      <c r="I31" s="267" t="s">
        <v>968</v>
      </c>
      <c r="J31" s="267" t="s">
        <v>968</v>
      </c>
      <c r="K31" s="267" t="s">
        <v>968</v>
      </c>
      <c r="L31" s="267" t="s">
        <v>968</v>
      </c>
      <c r="M31" s="267" t="s">
        <v>968</v>
      </c>
    </row>
    <row r="32" spans="1:13" s="19" customFormat="1" ht="78.75" x14ac:dyDescent="0.25">
      <c r="A32" s="265" t="s">
        <v>204</v>
      </c>
      <c r="B32" s="266" t="s">
        <v>990</v>
      </c>
      <c r="C32" s="267" t="s">
        <v>968</v>
      </c>
      <c r="D32" s="267" t="s">
        <v>968</v>
      </c>
      <c r="E32" s="267" t="s">
        <v>968</v>
      </c>
      <c r="F32" s="267" t="s">
        <v>968</v>
      </c>
      <c r="G32" s="267" t="s">
        <v>968</v>
      </c>
      <c r="H32" s="267" t="s">
        <v>968</v>
      </c>
      <c r="I32" s="267" t="s">
        <v>968</v>
      </c>
      <c r="J32" s="267" t="s">
        <v>968</v>
      </c>
      <c r="K32" s="267" t="s">
        <v>968</v>
      </c>
      <c r="L32" s="267" t="s">
        <v>968</v>
      </c>
      <c r="M32" s="267" t="s">
        <v>968</v>
      </c>
    </row>
    <row r="33" spans="1:13" s="19" customFormat="1" ht="47.25" x14ac:dyDescent="0.25">
      <c r="A33" s="265" t="s">
        <v>214</v>
      </c>
      <c r="B33" s="266" t="s">
        <v>992</v>
      </c>
      <c r="C33" s="267" t="s">
        <v>968</v>
      </c>
      <c r="D33" s="267" t="s">
        <v>968</v>
      </c>
      <c r="E33" s="267" t="s">
        <v>968</v>
      </c>
      <c r="F33" s="267" t="s">
        <v>968</v>
      </c>
      <c r="G33" s="267" t="s">
        <v>968</v>
      </c>
      <c r="H33" s="267" t="s">
        <v>968</v>
      </c>
      <c r="I33" s="267" t="s">
        <v>968</v>
      </c>
      <c r="J33" s="267" t="s">
        <v>968</v>
      </c>
      <c r="K33" s="267" t="s">
        <v>968</v>
      </c>
      <c r="L33" s="267" t="s">
        <v>968</v>
      </c>
      <c r="M33" s="267" t="s">
        <v>968</v>
      </c>
    </row>
    <row r="34" spans="1:13" s="19" customFormat="1" ht="47.25" x14ac:dyDescent="0.25">
      <c r="A34" s="265" t="s">
        <v>215</v>
      </c>
      <c r="B34" s="266" t="s">
        <v>993</v>
      </c>
      <c r="C34" s="267" t="s">
        <v>968</v>
      </c>
      <c r="D34" s="267" t="s">
        <v>968</v>
      </c>
      <c r="E34" s="267" t="s">
        <v>968</v>
      </c>
      <c r="F34" s="267" t="s">
        <v>968</v>
      </c>
      <c r="G34" s="267" t="s">
        <v>968</v>
      </c>
      <c r="H34" s="267" t="s">
        <v>968</v>
      </c>
      <c r="I34" s="267" t="s">
        <v>968</v>
      </c>
      <c r="J34" s="267" t="s">
        <v>968</v>
      </c>
      <c r="K34" s="267" t="s">
        <v>968</v>
      </c>
      <c r="L34" s="267" t="s">
        <v>968</v>
      </c>
      <c r="M34" s="267" t="s">
        <v>968</v>
      </c>
    </row>
    <row r="35" spans="1:13" s="19" customFormat="1" ht="63" x14ac:dyDescent="0.25">
      <c r="A35" s="265" t="s">
        <v>994</v>
      </c>
      <c r="B35" s="266" t="s">
        <v>995</v>
      </c>
      <c r="C35" s="267" t="s">
        <v>968</v>
      </c>
      <c r="D35" s="267" t="s">
        <v>968</v>
      </c>
      <c r="E35" s="267" t="s">
        <v>968</v>
      </c>
      <c r="F35" s="267" t="s">
        <v>968</v>
      </c>
      <c r="G35" s="267" t="s">
        <v>968</v>
      </c>
      <c r="H35" s="267" t="s">
        <v>968</v>
      </c>
      <c r="I35" s="267" t="s">
        <v>968</v>
      </c>
      <c r="J35" s="267" t="s">
        <v>968</v>
      </c>
      <c r="K35" s="267" t="s">
        <v>968</v>
      </c>
      <c r="L35" s="267" t="s">
        <v>968</v>
      </c>
      <c r="M35" s="267" t="s">
        <v>968</v>
      </c>
    </row>
    <row r="36" spans="1:13" s="19" customFormat="1" ht="63" x14ac:dyDescent="0.25">
      <c r="A36" s="265" t="s">
        <v>226</v>
      </c>
      <c r="B36" s="266" t="s">
        <v>1000</v>
      </c>
      <c r="C36" s="267" t="s">
        <v>968</v>
      </c>
      <c r="D36" s="267" t="s">
        <v>968</v>
      </c>
      <c r="E36" s="267" t="s">
        <v>968</v>
      </c>
      <c r="F36" s="267" t="s">
        <v>968</v>
      </c>
      <c r="G36" s="267" t="s">
        <v>968</v>
      </c>
      <c r="H36" s="267" t="s">
        <v>968</v>
      </c>
      <c r="I36" s="267" t="s">
        <v>968</v>
      </c>
      <c r="J36" s="267" t="s">
        <v>968</v>
      </c>
      <c r="K36" s="267" t="s">
        <v>968</v>
      </c>
      <c r="L36" s="267" t="s">
        <v>968</v>
      </c>
      <c r="M36" s="267" t="s">
        <v>968</v>
      </c>
    </row>
    <row r="37" spans="1:13" s="19" customFormat="1" ht="63" x14ac:dyDescent="0.25">
      <c r="A37" s="265" t="s">
        <v>1001</v>
      </c>
      <c r="B37" s="266" t="s">
        <v>1002</v>
      </c>
      <c r="C37" s="267" t="s">
        <v>968</v>
      </c>
      <c r="D37" s="267" t="s">
        <v>968</v>
      </c>
      <c r="E37" s="267" t="s">
        <v>968</v>
      </c>
      <c r="F37" s="267" t="s">
        <v>968</v>
      </c>
      <c r="G37" s="267" t="s">
        <v>968</v>
      </c>
      <c r="H37" s="267" t="s">
        <v>968</v>
      </c>
      <c r="I37" s="267" t="s">
        <v>968</v>
      </c>
      <c r="J37" s="267" t="s">
        <v>968</v>
      </c>
      <c r="K37" s="267" t="s">
        <v>968</v>
      </c>
      <c r="L37" s="267" t="s">
        <v>968</v>
      </c>
      <c r="M37" s="267" t="s">
        <v>968</v>
      </c>
    </row>
    <row r="38" spans="1:13" s="19" customFormat="1" ht="63" x14ac:dyDescent="0.25">
      <c r="A38" s="265" t="s">
        <v>1003</v>
      </c>
      <c r="B38" s="266" t="s">
        <v>1004</v>
      </c>
      <c r="C38" s="267" t="s">
        <v>968</v>
      </c>
      <c r="D38" s="267" t="s">
        <v>968</v>
      </c>
      <c r="E38" s="267" t="s">
        <v>968</v>
      </c>
      <c r="F38" s="267" t="s">
        <v>968</v>
      </c>
      <c r="G38" s="267" t="s">
        <v>968</v>
      </c>
      <c r="H38" s="267" t="s">
        <v>968</v>
      </c>
      <c r="I38" s="267" t="s">
        <v>968</v>
      </c>
      <c r="J38" s="267" t="s">
        <v>968</v>
      </c>
      <c r="K38" s="267" t="s">
        <v>968</v>
      </c>
      <c r="L38" s="267" t="s">
        <v>968</v>
      </c>
      <c r="M38" s="267" t="s">
        <v>968</v>
      </c>
    </row>
    <row r="39" spans="1:13" s="19" customFormat="1" ht="47.25" x14ac:dyDescent="0.25">
      <c r="A39" s="265" t="s">
        <v>227</v>
      </c>
      <c r="B39" s="266" t="s">
        <v>1005</v>
      </c>
      <c r="C39" s="267" t="s">
        <v>968</v>
      </c>
      <c r="D39" s="267" t="s">
        <v>968</v>
      </c>
      <c r="E39" s="267" t="s">
        <v>968</v>
      </c>
      <c r="F39" s="267" t="s">
        <v>968</v>
      </c>
      <c r="G39" s="267" t="s">
        <v>968</v>
      </c>
      <c r="H39" s="267" t="s">
        <v>968</v>
      </c>
      <c r="I39" s="267" t="s">
        <v>968</v>
      </c>
      <c r="J39" s="267" t="s">
        <v>968</v>
      </c>
      <c r="K39" s="267" t="s">
        <v>968</v>
      </c>
      <c r="L39" s="267" t="s">
        <v>968</v>
      </c>
      <c r="M39" s="267" t="s">
        <v>968</v>
      </c>
    </row>
    <row r="40" spans="1:13" s="19" customFormat="1" ht="47.25" x14ac:dyDescent="0.25">
      <c r="A40" s="265" t="s">
        <v>297</v>
      </c>
      <c r="B40" s="266" t="s">
        <v>1006</v>
      </c>
      <c r="C40" s="267" t="s">
        <v>968</v>
      </c>
      <c r="D40" s="267" t="s">
        <v>968</v>
      </c>
      <c r="E40" s="267" t="s">
        <v>968</v>
      </c>
      <c r="F40" s="267" t="s">
        <v>968</v>
      </c>
      <c r="G40" s="267" t="s">
        <v>968</v>
      </c>
      <c r="H40" s="267" t="s">
        <v>968</v>
      </c>
      <c r="I40" s="267" t="s">
        <v>968</v>
      </c>
      <c r="J40" s="267" t="s">
        <v>968</v>
      </c>
      <c r="K40" s="267" t="s">
        <v>968</v>
      </c>
      <c r="L40" s="267" t="s">
        <v>968</v>
      </c>
      <c r="M40" s="267" t="s">
        <v>968</v>
      </c>
    </row>
    <row r="41" spans="1:13" s="19" customFormat="1" ht="31.5" x14ac:dyDescent="0.25">
      <c r="A41" s="265" t="s">
        <v>299</v>
      </c>
      <c r="B41" s="268" t="s">
        <v>1007</v>
      </c>
      <c r="C41" s="267"/>
      <c r="D41" s="267" t="s">
        <v>968</v>
      </c>
      <c r="E41" s="267" t="s">
        <v>968</v>
      </c>
      <c r="F41" s="267" t="s">
        <v>968</v>
      </c>
      <c r="G41" s="267" t="s">
        <v>968</v>
      </c>
      <c r="H41" s="267" t="s">
        <v>968</v>
      </c>
      <c r="I41" s="267" t="s">
        <v>968</v>
      </c>
      <c r="J41" s="267" t="s">
        <v>968</v>
      </c>
      <c r="K41" s="267" t="s">
        <v>968</v>
      </c>
      <c r="L41" s="267" t="s">
        <v>968</v>
      </c>
      <c r="M41" s="267" t="s">
        <v>968</v>
      </c>
    </row>
    <row r="42" spans="1:13" s="19" customFormat="1" ht="63" x14ac:dyDescent="0.25">
      <c r="A42" s="265" t="s">
        <v>1008</v>
      </c>
      <c r="B42" s="266" t="s">
        <v>1009</v>
      </c>
      <c r="C42" s="267" t="s">
        <v>1010</v>
      </c>
      <c r="D42" s="267" t="s">
        <v>968</v>
      </c>
      <c r="E42" s="267" t="s">
        <v>968</v>
      </c>
      <c r="F42" s="267" t="s">
        <v>968</v>
      </c>
      <c r="G42" s="267" t="s">
        <v>968</v>
      </c>
      <c r="H42" s="267" t="s">
        <v>968</v>
      </c>
      <c r="I42" s="267" t="s">
        <v>968</v>
      </c>
      <c r="J42" s="267" t="s">
        <v>968</v>
      </c>
      <c r="K42" s="267" t="s">
        <v>968</v>
      </c>
      <c r="L42" s="267" t="s">
        <v>968</v>
      </c>
      <c r="M42" s="267" t="s">
        <v>968</v>
      </c>
    </row>
    <row r="43" spans="1:13" s="19" customFormat="1" ht="47.25" x14ac:dyDescent="0.25">
      <c r="A43" s="265" t="s">
        <v>1011</v>
      </c>
      <c r="B43" s="266" t="s">
        <v>1012</v>
      </c>
      <c r="C43" s="267" t="s">
        <v>1013</v>
      </c>
      <c r="D43" s="267" t="s">
        <v>968</v>
      </c>
      <c r="E43" s="267" t="s">
        <v>968</v>
      </c>
      <c r="F43" s="267" t="s">
        <v>968</v>
      </c>
      <c r="G43" s="267" t="s">
        <v>968</v>
      </c>
      <c r="H43" s="267" t="s">
        <v>968</v>
      </c>
      <c r="I43" s="267" t="s">
        <v>968</v>
      </c>
      <c r="J43" s="267" t="s">
        <v>968</v>
      </c>
      <c r="K43" s="267" t="s">
        <v>968</v>
      </c>
      <c r="L43" s="267" t="s">
        <v>968</v>
      </c>
      <c r="M43" s="267" t="s">
        <v>968</v>
      </c>
    </row>
    <row r="44" spans="1:13" s="19" customFormat="1" ht="31.5" x14ac:dyDescent="0.25">
      <c r="A44" s="265" t="s">
        <v>1014</v>
      </c>
      <c r="B44" s="266" t="s">
        <v>1015</v>
      </c>
      <c r="C44" s="267" t="s">
        <v>1016</v>
      </c>
      <c r="D44" s="267" t="s">
        <v>968</v>
      </c>
      <c r="E44" s="267" t="s">
        <v>968</v>
      </c>
      <c r="F44" s="267" t="s">
        <v>968</v>
      </c>
      <c r="G44" s="267" t="s">
        <v>968</v>
      </c>
      <c r="H44" s="267" t="s">
        <v>968</v>
      </c>
      <c r="I44" s="267" t="s">
        <v>968</v>
      </c>
      <c r="J44" s="267" t="s">
        <v>968</v>
      </c>
      <c r="K44" s="267" t="s">
        <v>968</v>
      </c>
      <c r="L44" s="267" t="s">
        <v>968</v>
      </c>
      <c r="M44" s="267" t="s">
        <v>968</v>
      </c>
    </row>
    <row r="45" spans="1:13" s="19" customFormat="1" ht="47.25" x14ac:dyDescent="0.25">
      <c r="A45" s="265" t="s">
        <v>1017</v>
      </c>
      <c r="B45" s="266" t="s">
        <v>1018</v>
      </c>
      <c r="C45" s="267" t="s">
        <v>1019</v>
      </c>
      <c r="D45" s="267" t="s">
        <v>968</v>
      </c>
      <c r="E45" s="267" t="s">
        <v>968</v>
      </c>
      <c r="F45" s="267" t="s">
        <v>968</v>
      </c>
      <c r="G45" s="267" t="s">
        <v>968</v>
      </c>
      <c r="H45" s="267" t="s">
        <v>968</v>
      </c>
      <c r="I45" s="267" t="s">
        <v>968</v>
      </c>
      <c r="J45" s="267" t="s">
        <v>968</v>
      </c>
      <c r="K45" s="267" t="s">
        <v>968</v>
      </c>
      <c r="L45" s="267" t="s">
        <v>968</v>
      </c>
      <c r="M45" s="267" t="s">
        <v>968</v>
      </c>
    </row>
    <row r="46" spans="1:13" s="19" customFormat="1" ht="47.25" x14ac:dyDescent="0.25">
      <c r="A46" s="265" t="s">
        <v>1020</v>
      </c>
      <c r="B46" s="266" t="s">
        <v>1021</v>
      </c>
      <c r="C46" s="267" t="s">
        <v>1022</v>
      </c>
      <c r="D46" s="267" t="s">
        <v>968</v>
      </c>
      <c r="E46" s="267" t="s">
        <v>968</v>
      </c>
      <c r="F46" s="267" t="s">
        <v>968</v>
      </c>
      <c r="G46" s="267" t="s">
        <v>968</v>
      </c>
      <c r="H46" s="267" t="s">
        <v>968</v>
      </c>
      <c r="I46" s="267" t="s">
        <v>968</v>
      </c>
      <c r="J46" s="267" t="s">
        <v>968</v>
      </c>
      <c r="K46" s="267" t="s">
        <v>968</v>
      </c>
      <c r="L46" s="267" t="s">
        <v>968</v>
      </c>
      <c r="M46" s="267" t="s">
        <v>968</v>
      </c>
    </row>
    <row r="47" spans="1:13" s="19" customFormat="1" ht="16.5" x14ac:dyDescent="0.25">
      <c r="A47" s="265" t="s">
        <v>1023</v>
      </c>
      <c r="B47" s="269" t="s">
        <v>1024</v>
      </c>
      <c r="C47" s="267" t="s">
        <v>1025</v>
      </c>
      <c r="D47" s="267" t="s">
        <v>968</v>
      </c>
      <c r="E47" s="267" t="s">
        <v>968</v>
      </c>
      <c r="F47" s="267" t="s">
        <v>968</v>
      </c>
      <c r="G47" s="267" t="s">
        <v>968</v>
      </c>
      <c r="H47" s="267" t="s">
        <v>968</v>
      </c>
      <c r="I47" s="267" t="s">
        <v>968</v>
      </c>
      <c r="J47" s="267" t="s">
        <v>968</v>
      </c>
      <c r="K47" s="267" t="s">
        <v>968</v>
      </c>
      <c r="L47" s="267" t="s">
        <v>968</v>
      </c>
      <c r="M47" s="267" t="s">
        <v>968</v>
      </c>
    </row>
    <row r="48" spans="1:13" s="19" customFormat="1" ht="16.5" x14ac:dyDescent="0.25">
      <c r="A48" s="265" t="s">
        <v>1026</v>
      </c>
      <c r="B48" s="269" t="s">
        <v>1027</v>
      </c>
      <c r="C48" s="267" t="s">
        <v>1028</v>
      </c>
      <c r="D48" s="267" t="s">
        <v>968</v>
      </c>
      <c r="E48" s="267" t="s">
        <v>968</v>
      </c>
      <c r="F48" s="267" t="s">
        <v>968</v>
      </c>
      <c r="G48" s="267" t="s">
        <v>968</v>
      </c>
      <c r="H48" s="267" t="s">
        <v>968</v>
      </c>
      <c r="I48" s="267" t="s">
        <v>968</v>
      </c>
      <c r="J48" s="267" t="s">
        <v>968</v>
      </c>
      <c r="K48" s="267" t="s">
        <v>968</v>
      </c>
      <c r="L48" s="267" t="s">
        <v>968</v>
      </c>
      <c r="M48" s="267" t="s">
        <v>968</v>
      </c>
    </row>
    <row r="49" spans="1:13" s="19" customFormat="1" ht="47.25" x14ac:dyDescent="0.25">
      <c r="A49" s="265" t="s">
        <v>1029</v>
      </c>
      <c r="B49" s="266" t="s">
        <v>1030</v>
      </c>
      <c r="C49" s="267" t="s">
        <v>1031</v>
      </c>
      <c r="D49" s="267" t="s">
        <v>968</v>
      </c>
      <c r="E49" s="267" t="s">
        <v>968</v>
      </c>
      <c r="F49" s="267" t="s">
        <v>968</v>
      </c>
      <c r="G49" s="267" t="s">
        <v>968</v>
      </c>
      <c r="H49" s="267" t="s">
        <v>968</v>
      </c>
      <c r="I49" s="267" t="s">
        <v>968</v>
      </c>
      <c r="J49" s="267" t="s">
        <v>968</v>
      </c>
      <c r="K49" s="267" t="s">
        <v>968</v>
      </c>
      <c r="L49" s="267" t="s">
        <v>968</v>
      </c>
      <c r="M49" s="267" t="s">
        <v>968</v>
      </c>
    </row>
    <row r="50" spans="1:13" s="19" customFormat="1" ht="16.5" x14ac:dyDescent="0.25">
      <c r="A50" s="265" t="s">
        <v>1032</v>
      </c>
      <c r="B50" s="269" t="s">
        <v>1024</v>
      </c>
      <c r="C50" s="267" t="s">
        <v>1033</v>
      </c>
      <c r="D50" s="267" t="s">
        <v>968</v>
      </c>
      <c r="E50" s="267" t="s">
        <v>968</v>
      </c>
      <c r="F50" s="267" t="s">
        <v>968</v>
      </c>
      <c r="G50" s="267" t="s">
        <v>968</v>
      </c>
      <c r="H50" s="267" t="s">
        <v>968</v>
      </c>
      <c r="I50" s="267" t="s">
        <v>968</v>
      </c>
      <c r="J50" s="267" t="s">
        <v>968</v>
      </c>
      <c r="K50" s="267" t="s">
        <v>968</v>
      </c>
      <c r="L50" s="267" t="s">
        <v>968</v>
      </c>
      <c r="M50" s="267" t="s">
        <v>968</v>
      </c>
    </row>
    <row r="51" spans="1:13" s="19" customFormat="1" ht="16.5" x14ac:dyDescent="0.25">
      <c r="A51" s="265" t="s">
        <v>1034</v>
      </c>
      <c r="B51" s="269" t="s">
        <v>1027</v>
      </c>
      <c r="C51" s="267" t="s">
        <v>1035</v>
      </c>
      <c r="D51" s="267" t="s">
        <v>968</v>
      </c>
      <c r="E51" s="267" t="s">
        <v>968</v>
      </c>
      <c r="F51" s="267" t="s">
        <v>968</v>
      </c>
      <c r="G51" s="267" t="s">
        <v>968</v>
      </c>
      <c r="H51" s="267" t="s">
        <v>968</v>
      </c>
      <c r="I51" s="267" t="s">
        <v>968</v>
      </c>
      <c r="J51" s="267" t="s">
        <v>968</v>
      </c>
      <c r="K51" s="267" t="s">
        <v>968</v>
      </c>
      <c r="L51" s="267" t="s">
        <v>968</v>
      </c>
      <c r="M51" s="267" t="s">
        <v>968</v>
      </c>
    </row>
    <row r="52" spans="1:13" s="19" customFormat="1" ht="47.25" x14ac:dyDescent="0.25">
      <c r="A52" s="265" t="s">
        <v>1036</v>
      </c>
      <c r="B52" s="266" t="s">
        <v>1037</v>
      </c>
      <c r="C52" s="267" t="s">
        <v>1038</v>
      </c>
      <c r="D52" s="267" t="s">
        <v>968</v>
      </c>
      <c r="E52" s="267" t="s">
        <v>968</v>
      </c>
      <c r="F52" s="267" t="s">
        <v>968</v>
      </c>
      <c r="G52" s="267" t="s">
        <v>968</v>
      </c>
      <c r="H52" s="267" t="s">
        <v>968</v>
      </c>
      <c r="I52" s="267" t="s">
        <v>968</v>
      </c>
      <c r="J52" s="267" t="s">
        <v>968</v>
      </c>
      <c r="K52" s="267" t="s">
        <v>968</v>
      </c>
      <c r="L52" s="267" t="s">
        <v>968</v>
      </c>
      <c r="M52" s="267" t="s">
        <v>968</v>
      </c>
    </row>
    <row r="53" spans="1:13" s="19" customFormat="1" ht="16.5" x14ac:dyDescent="0.25">
      <c r="A53" s="265" t="s">
        <v>1039</v>
      </c>
      <c r="B53" s="269" t="s">
        <v>1024</v>
      </c>
      <c r="C53" s="267" t="s">
        <v>1040</v>
      </c>
      <c r="D53" s="267" t="s">
        <v>968</v>
      </c>
      <c r="E53" s="267" t="s">
        <v>968</v>
      </c>
      <c r="F53" s="267" t="s">
        <v>968</v>
      </c>
      <c r="G53" s="267" t="s">
        <v>968</v>
      </c>
      <c r="H53" s="267" t="s">
        <v>968</v>
      </c>
      <c r="I53" s="267" t="s">
        <v>968</v>
      </c>
      <c r="J53" s="267" t="s">
        <v>968</v>
      </c>
      <c r="K53" s="267" t="s">
        <v>968</v>
      </c>
      <c r="L53" s="267" t="s">
        <v>968</v>
      </c>
      <c r="M53" s="267" t="s">
        <v>968</v>
      </c>
    </row>
    <row r="54" spans="1:13" s="19" customFormat="1" ht="16.5" x14ac:dyDescent="0.25">
      <c r="A54" s="265" t="s">
        <v>1041</v>
      </c>
      <c r="B54" s="269" t="s">
        <v>1027</v>
      </c>
      <c r="C54" s="267" t="s">
        <v>1042</v>
      </c>
      <c r="D54" s="267" t="s">
        <v>968</v>
      </c>
      <c r="E54" s="267" t="s">
        <v>968</v>
      </c>
      <c r="F54" s="267" t="s">
        <v>968</v>
      </c>
      <c r="G54" s="267" t="s">
        <v>968</v>
      </c>
      <c r="H54" s="267" t="s">
        <v>968</v>
      </c>
      <c r="I54" s="267" t="s">
        <v>968</v>
      </c>
      <c r="J54" s="267" t="s">
        <v>968</v>
      </c>
      <c r="K54" s="267" t="s">
        <v>968</v>
      </c>
      <c r="L54" s="267" t="s">
        <v>968</v>
      </c>
      <c r="M54" s="267" t="s">
        <v>968</v>
      </c>
    </row>
    <row r="55" spans="1:13" s="19" customFormat="1" ht="47.25" x14ac:dyDescent="0.25">
      <c r="A55" s="265" t="s">
        <v>1043</v>
      </c>
      <c r="B55" s="266" t="s">
        <v>1044</v>
      </c>
      <c r="C55" s="267" t="s">
        <v>1045</v>
      </c>
      <c r="D55" s="267" t="s">
        <v>968</v>
      </c>
      <c r="E55" s="267" t="s">
        <v>968</v>
      </c>
      <c r="F55" s="267" t="s">
        <v>968</v>
      </c>
      <c r="G55" s="267" t="s">
        <v>968</v>
      </c>
      <c r="H55" s="267" t="s">
        <v>968</v>
      </c>
      <c r="I55" s="267" t="s">
        <v>968</v>
      </c>
      <c r="J55" s="267" t="s">
        <v>968</v>
      </c>
      <c r="K55" s="267" t="s">
        <v>968</v>
      </c>
      <c r="L55" s="267" t="s">
        <v>968</v>
      </c>
      <c r="M55" s="267" t="s">
        <v>968</v>
      </c>
    </row>
    <row r="56" spans="1:13" s="19" customFormat="1" ht="16.5" x14ac:dyDescent="0.25">
      <c r="A56" s="265" t="s">
        <v>1046</v>
      </c>
      <c r="B56" s="269" t="s">
        <v>1024</v>
      </c>
      <c r="C56" s="267" t="s">
        <v>1047</v>
      </c>
      <c r="D56" s="267" t="s">
        <v>968</v>
      </c>
      <c r="E56" s="267" t="s">
        <v>968</v>
      </c>
      <c r="F56" s="267" t="s">
        <v>968</v>
      </c>
      <c r="G56" s="267" t="s">
        <v>968</v>
      </c>
      <c r="H56" s="267" t="s">
        <v>968</v>
      </c>
      <c r="I56" s="267" t="s">
        <v>968</v>
      </c>
      <c r="J56" s="267" t="s">
        <v>968</v>
      </c>
      <c r="K56" s="267" t="s">
        <v>968</v>
      </c>
      <c r="L56" s="267" t="s">
        <v>968</v>
      </c>
      <c r="M56" s="267" t="s">
        <v>968</v>
      </c>
    </row>
    <row r="57" spans="1:13" s="19" customFormat="1" ht="16.5" x14ac:dyDescent="0.25">
      <c r="A57" s="265" t="s">
        <v>1048</v>
      </c>
      <c r="B57" s="269" t="s">
        <v>1027</v>
      </c>
      <c r="C57" s="267" t="s">
        <v>1049</v>
      </c>
      <c r="D57" s="267" t="s">
        <v>968</v>
      </c>
      <c r="E57" s="267" t="s">
        <v>968</v>
      </c>
      <c r="F57" s="267" t="s">
        <v>968</v>
      </c>
      <c r="G57" s="267" t="s">
        <v>968</v>
      </c>
      <c r="H57" s="267" t="s">
        <v>968</v>
      </c>
      <c r="I57" s="267" t="s">
        <v>968</v>
      </c>
      <c r="J57" s="267" t="s">
        <v>968</v>
      </c>
      <c r="K57" s="267" t="s">
        <v>968</v>
      </c>
      <c r="L57" s="267" t="s">
        <v>968</v>
      </c>
      <c r="M57" s="267" t="s">
        <v>968</v>
      </c>
    </row>
    <row r="58" spans="1:13" s="19" customFormat="1" ht="47.25" x14ac:dyDescent="0.25">
      <c r="A58" s="265" t="s">
        <v>1050</v>
      </c>
      <c r="B58" s="266" t="s">
        <v>1051</v>
      </c>
      <c r="C58" s="267" t="s">
        <v>1052</v>
      </c>
      <c r="D58" s="267" t="s">
        <v>968</v>
      </c>
      <c r="E58" s="267" t="s">
        <v>968</v>
      </c>
      <c r="F58" s="267" t="s">
        <v>968</v>
      </c>
      <c r="G58" s="267" t="s">
        <v>968</v>
      </c>
      <c r="H58" s="267" t="s">
        <v>968</v>
      </c>
      <c r="I58" s="267" t="s">
        <v>968</v>
      </c>
      <c r="J58" s="267" t="s">
        <v>968</v>
      </c>
      <c r="K58" s="267" t="s">
        <v>968</v>
      </c>
      <c r="L58" s="267" t="s">
        <v>968</v>
      </c>
      <c r="M58" s="267" t="s">
        <v>968</v>
      </c>
    </row>
    <row r="59" spans="1:13" s="19" customFormat="1" ht="16.5" x14ac:dyDescent="0.25">
      <c r="A59" s="265" t="s">
        <v>1053</v>
      </c>
      <c r="B59" s="269" t="s">
        <v>1024</v>
      </c>
      <c r="C59" s="267" t="s">
        <v>1054</v>
      </c>
      <c r="D59" s="267" t="s">
        <v>968</v>
      </c>
      <c r="E59" s="267" t="s">
        <v>968</v>
      </c>
      <c r="F59" s="267" t="s">
        <v>968</v>
      </c>
      <c r="G59" s="267" t="s">
        <v>968</v>
      </c>
      <c r="H59" s="267" t="s">
        <v>968</v>
      </c>
      <c r="I59" s="267" t="s">
        <v>968</v>
      </c>
      <c r="J59" s="267" t="s">
        <v>968</v>
      </c>
      <c r="K59" s="267" t="s">
        <v>968</v>
      </c>
      <c r="L59" s="267" t="s">
        <v>968</v>
      </c>
      <c r="M59" s="267" t="s">
        <v>968</v>
      </c>
    </row>
    <row r="60" spans="1:13" s="19" customFormat="1" ht="16.5" x14ac:dyDescent="0.25">
      <c r="A60" s="265" t="s">
        <v>1055</v>
      </c>
      <c r="B60" s="269" t="s">
        <v>1027</v>
      </c>
      <c r="C60" s="267" t="s">
        <v>1056</v>
      </c>
      <c r="D60" s="267" t="s">
        <v>968</v>
      </c>
      <c r="E60" s="267" t="s">
        <v>968</v>
      </c>
      <c r="F60" s="267" t="s">
        <v>968</v>
      </c>
      <c r="G60" s="267" t="s">
        <v>968</v>
      </c>
      <c r="H60" s="267" t="s">
        <v>968</v>
      </c>
      <c r="I60" s="267" t="s">
        <v>968</v>
      </c>
      <c r="J60" s="267" t="s">
        <v>968</v>
      </c>
      <c r="K60" s="267" t="s">
        <v>968</v>
      </c>
      <c r="L60" s="267" t="s">
        <v>968</v>
      </c>
      <c r="M60" s="267" t="s">
        <v>968</v>
      </c>
    </row>
    <row r="61" spans="1:13" s="19" customFormat="1" ht="47.25" x14ac:dyDescent="0.25">
      <c r="A61" s="265" t="s">
        <v>1057</v>
      </c>
      <c r="B61" s="266" t="s">
        <v>1058</v>
      </c>
      <c r="C61" s="267" t="s">
        <v>1059</v>
      </c>
      <c r="D61" s="267" t="s">
        <v>968</v>
      </c>
      <c r="E61" s="267" t="s">
        <v>968</v>
      </c>
      <c r="F61" s="267" t="s">
        <v>968</v>
      </c>
      <c r="G61" s="267" t="s">
        <v>968</v>
      </c>
      <c r="H61" s="267" t="s">
        <v>968</v>
      </c>
      <c r="I61" s="267" t="s">
        <v>968</v>
      </c>
      <c r="J61" s="267" t="s">
        <v>968</v>
      </c>
      <c r="K61" s="267" t="s">
        <v>968</v>
      </c>
      <c r="L61" s="267" t="s">
        <v>968</v>
      </c>
      <c r="M61" s="267" t="s">
        <v>968</v>
      </c>
    </row>
    <row r="62" spans="1:13" s="19" customFormat="1" ht="16.5" x14ac:dyDescent="0.25">
      <c r="A62" s="265" t="s">
        <v>1060</v>
      </c>
      <c r="B62" s="269" t="s">
        <v>1024</v>
      </c>
      <c r="C62" s="267" t="s">
        <v>1061</v>
      </c>
      <c r="D62" s="267" t="s">
        <v>968</v>
      </c>
      <c r="E62" s="267" t="s">
        <v>968</v>
      </c>
      <c r="F62" s="267" t="s">
        <v>968</v>
      </c>
      <c r="G62" s="267" t="s">
        <v>968</v>
      </c>
      <c r="H62" s="267" t="s">
        <v>968</v>
      </c>
      <c r="I62" s="267" t="s">
        <v>968</v>
      </c>
      <c r="J62" s="267" t="s">
        <v>968</v>
      </c>
      <c r="K62" s="267" t="s">
        <v>968</v>
      </c>
      <c r="L62" s="267" t="s">
        <v>968</v>
      </c>
      <c r="M62" s="267" t="s">
        <v>968</v>
      </c>
    </row>
    <row r="63" spans="1:13" s="19" customFormat="1" ht="16.5" x14ac:dyDescent="0.25">
      <c r="A63" s="265" t="s">
        <v>1062</v>
      </c>
      <c r="B63" s="269" t="s">
        <v>1027</v>
      </c>
      <c r="C63" s="267" t="s">
        <v>1063</v>
      </c>
      <c r="D63" s="267" t="s">
        <v>968</v>
      </c>
      <c r="E63" s="267" t="s">
        <v>968</v>
      </c>
      <c r="F63" s="267" t="s">
        <v>968</v>
      </c>
      <c r="G63" s="267" t="s">
        <v>968</v>
      </c>
      <c r="H63" s="267" t="s">
        <v>968</v>
      </c>
      <c r="I63" s="267" t="s">
        <v>968</v>
      </c>
      <c r="J63" s="267" t="s">
        <v>968</v>
      </c>
      <c r="K63" s="267" t="s">
        <v>968</v>
      </c>
      <c r="L63" s="267" t="s">
        <v>968</v>
      </c>
      <c r="M63" s="267" t="s">
        <v>968</v>
      </c>
    </row>
    <row r="64" spans="1:13" s="19" customFormat="1" ht="31.5" x14ac:dyDescent="0.25">
      <c r="A64" s="265" t="s">
        <v>1064</v>
      </c>
      <c r="B64" s="270" t="s">
        <v>1065</v>
      </c>
      <c r="C64" s="267" t="s">
        <v>1066</v>
      </c>
      <c r="D64" s="267" t="s">
        <v>968</v>
      </c>
      <c r="E64" s="267" t="s">
        <v>968</v>
      </c>
      <c r="F64" s="267" t="s">
        <v>968</v>
      </c>
      <c r="G64" s="267" t="s">
        <v>968</v>
      </c>
      <c r="H64" s="267" t="s">
        <v>968</v>
      </c>
      <c r="I64" s="267" t="s">
        <v>968</v>
      </c>
      <c r="J64" s="267" t="s">
        <v>968</v>
      </c>
      <c r="K64" s="267" t="s">
        <v>968</v>
      </c>
      <c r="L64" s="267" t="s">
        <v>968</v>
      </c>
      <c r="M64" s="267" t="s">
        <v>968</v>
      </c>
    </row>
    <row r="65" spans="1:11" ht="54" customHeight="1" x14ac:dyDescent="0.25">
      <c r="A65" s="442" t="s">
        <v>936</v>
      </c>
      <c r="B65" s="442"/>
      <c r="C65" s="442"/>
      <c r="D65" s="442"/>
      <c r="E65" s="442"/>
      <c r="F65" s="442"/>
      <c r="G65" s="442"/>
      <c r="H65" s="214"/>
      <c r="I65" s="214"/>
      <c r="J65" s="164"/>
      <c r="K65" s="164"/>
    </row>
    <row r="67" spans="1:11" ht="18.75" x14ac:dyDescent="0.3">
      <c r="B67" s="344" t="s">
        <v>1084</v>
      </c>
    </row>
    <row r="68" spans="1:11" ht="18.75" x14ac:dyDescent="0.3">
      <c r="B68" s="344" t="s">
        <v>1086</v>
      </c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8">
    <mergeCell ref="A5:M5"/>
    <mergeCell ref="A7:M7"/>
    <mergeCell ref="A10:M10"/>
    <mergeCell ref="A8:M8"/>
    <mergeCell ref="B4:J4"/>
    <mergeCell ref="A65:G65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</mergeCells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2"/>
  <sheetViews>
    <sheetView view="pageBreakPreview" topLeftCell="A28" zoomScale="90" zoomScaleNormal="70" zoomScaleSheetLayoutView="90" workbookViewId="0">
      <selection activeCell="F20" sqref="F20"/>
    </sheetView>
  </sheetViews>
  <sheetFormatPr defaultColWidth="9" defaultRowHeight="15.75" x14ac:dyDescent="0.25"/>
  <cols>
    <col min="1" max="1" width="9.75" style="50" customWidth="1"/>
    <col min="2" max="2" width="80.75" style="51" customWidth="1"/>
    <col min="3" max="3" width="9.625" style="52" bestFit="1" customWidth="1"/>
    <col min="4" max="4" width="9.375" style="52" customWidth="1"/>
    <col min="5" max="6" width="9.375" style="53" customWidth="1"/>
    <col min="7" max="7" width="9.375" style="54" customWidth="1"/>
    <col min="8" max="8" width="17.375" style="54" customWidth="1"/>
    <col min="9" max="16384" width="9" style="54"/>
  </cols>
  <sheetData>
    <row r="1" spans="1:8" ht="18.75" x14ac:dyDescent="0.25">
      <c r="H1" s="55" t="s">
        <v>920</v>
      </c>
    </row>
    <row r="2" spans="1:8" ht="18.75" x14ac:dyDescent="0.25">
      <c r="H2" s="55" t="s">
        <v>0</v>
      </c>
    </row>
    <row r="3" spans="1:8" ht="18.75" x14ac:dyDescent="0.3">
      <c r="H3" s="32" t="s">
        <v>939</v>
      </c>
    </row>
    <row r="4" spans="1:8" ht="18.75" x14ac:dyDescent="0.25">
      <c r="H4" s="55"/>
    </row>
    <row r="5" spans="1:8" ht="18.75" x14ac:dyDescent="0.25">
      <c r="H5" s="55"/>
    </row>
    <row r="6" spans="1:8" x14ac:dyDescent="0.25">
      <c r="A6" s="464" t="s">
        <v>966</v>
      </c>
      <c r="B6" s="464"/>
      <c r="C6" s="464"/>
      <c r="D6" s="464"/>
      <c r="E6" s="464"/>
      <c r="F6" s="464"/>
      <c r="G6" s="464"/>
      <c r="H6" s="464"/>
    </row>
    <row r="7" spans="1:8" ht="41.25" customHeight="1" x14ac:dyDescent="0.25">
      <c r="A7" s="465"/>
      <c r="B7" s="465"/>
      <c r="C7" s="465"/>
      <c r="D7" s="465"/>
      <c r="E7" s="465"/>
      <c r="F7" s="465"/>
      <c r="G7" s="465"/>
      <c r="H7" s="465"/>
    </row>
    <row r="9" spans="1:8" ht="18.75" x14ac:dyDescent="0.25">
      <c r="A9" s="272" t="s">
        <v>1069</v>
      </c>
      <c r="B9" s="272"/>
    </row>
    <row r="10" spans="1:8" x14ac:dyDescent="0.25">
      <c r="B10" s="56" t="s">
        <v>176</v>
      </c>
    </row>
    <row r="11" spans="1:8" ht="18.75" x14ac:dyDescent="0.25">
      <c r="B11" s="57" t="s">
        <v>1079</v>
      </c>
    </row>
    <row r="12" spans="1:8" ht="18.75" x14ac:dyDescent="0.25">
      <c r="A12" s="466" t="s">
        <v>1110</v>
      </c>
      <c r="B12" s="466"/>
    </row>
    <row r="13" spans="1:8" ht="18.75" x14ac:dyDescent="0.25">
      <c r="B13" s="57"/>
    </row>
    <row r="14" spans="1:8" ht="18" customHeight="1" x14ac:dyDescent="0.25">
      <c r="A14" s="472" t="str">
        <f>'1Ф'!A12:AC12</f>
        <v>Утвержденные плановые значения показателей приведены в соответствии с Приказом Департамета ТЭК и ЖКХ Брянской области от 29.10.2018 № 121</v>
      </c>
      <c r="B14" s="472"/>
      <c r="C14" s="472"/>
      <c r="D14" s="472"/>
      <c r="E14" s="472"/>
      <c r="F14" s="472"/>
      <c r="G14" s="472"/>
      <c r="H14" s="472"/>
    </row>
    <row r="15" spans="1:8" x14ac:dyDescent="0.25">
      <c r="A15" s="467" t="s">
        <v>285</v>
      </c>
      <c r="B15" s="467"/>
    </row>
    <row r="16" spans="1:8" x14ac:dyDescent="0.25">
      <c r="A16" s="54"/>
      <c r="B16" s="54"/>
      <c r="C16" s="54"/>
      <c r="D16" s="54"/>
      <c r="E16" s="54"/>
      <c r="F16" s="54"/>
    </row>
    <row r="17" spans="1:9" x14ac:dyDescent="0.25">
      <c r="A17" s="54"/>
      <c r="B17" s="54"/>
      <c r="C17" s="54"/>
      <c r="D17" s="54"/>
      <c r="E17" s="54"/>
      <c r="F17" s="54"/>
    </row>
    <row r="18" spans="1:9" ht="21" thickBot="1" x14ac:dyDescent="0.3">
      <c r="A18" s="462" t="s">
        <v>286</v>
      </c>
      <c r="B18" s="462"/>
      <c r="C18" s="462"/>
      <c r="D18" s="462"/>
      <c r="E18" s="462"/>
      <c r="F18" s="462"/>
      <c r="G18" s="462"/>
      <c r="H18" s="462"/>
    </row>
    <row r="19" spans="1:9" ht="63" customHeight="1" x14ac:dyDescent="0.25">
      <c r="A19" s="460" t="s">
        <v>182</v>
      </c>
      <c r="B19" s="468" t="s">
        <v>183</v>
      </c>
      <c r="C19" s="470" t="s">
        <v>287</v>
      </c>
      <c r="D19" s="446" t="s">
        <v>1111</v>
      </c>
      <c r="E19" s="447"/>
      <c r="F19" s="448" t="s">
        <v>1112</v>
      </c>
      <c r="G19" s="447"/>
      <c r="H19" s="449" t="s">
        <v>7</v>
      </c>
    </row>
    <row r="20" spans="1:9" ht="38.25" x14ac:dyDescent="0.25">
      <c r="A20" s="461"/>
      <c r="B20" s="469"/>
      <c r="C20" s="471"/>
      <c r="D20" s="215" t="s">
        <v>869</v>
      </c>
      <c r="E20" s="216" t="s">
        <v>10</v>
      </c>
      <c r="F20" s="216" t="s">
        <v>870</v>
      </c>
      <c r="G20" s="215" t="s">
        <v>868</v>
      </c>
      <c r="H20" s="450"/>
    </row>
    <row r="21" spans="1:9" s="62" customFormat="1" ht="16.5" thickBot="1" x14ac:dyDescent="0.3">
      <c r="A21" s="217">
        <v>1</v>
      </c>
      <c r="B21" s="218">
        <v>2</v>
      </c>
      <c r="C21" s="219">
        <v>3</v>
      </c>
      <c r="D21" s="220">
        <v>4</v>
      </c>
      <c r="E21" s="217">
        <v>5</v>
      </c>
      <c r="F21" s="217" t="s">
        <v>866</v>
      </c>
      <c r="G21" s="218">
        <v>7</v>
      </c>
      <c r="H21" s="218">
        <v>8</v>
      </c>
      <c r="I21" s="54"/>
    </row>
    <row r="22" spans="1:9" s="62" customFormat="1" ht="19.5" thickBot="1" x14ac:dyDescent="0.3">
      <c r="A22" s="454" t="s">
        <v>288</v>
      </c>
      <c r="B22" s="455"/>
      <c r="C22" s="455"/>
      <c r="D22" s="455"/>
      <c r="E22" s="455"/>
      <c r="F22" s="455"/>
      <c r="G22" s="455"/>
      <c r="H22" s="456"/>
      <c r="I22" s="54"/>
    </row>
    <row r="23" spans="1:9" s="62" customFormat="1" x14ac:dyDescent="0.25">
      <c r="A23" s="63" t="s">
        <v>184</v>
      </c>
      <c r="B23" s="64" t="s">
        <v>289</v>
      </c>
      <c r="C23" s="65" t="s">
        <v>958</v>
      </c>
      <c r="D23" s="66"/>
      <c r="E23" s="67"/>
      <c r="F23" s="67"/>
      <c r="G23" s="68"/>
      <c r="H23" s="221"/>
      <c r="I23" s="54"/>
    </row>
    <row r="24" spans="1:9" s="62" customFormat="1" x14ac:dyDescent="0.25">
      <c r="A24" s="69" t="s">
        <v>185</v>
      </c>
      <c r="B24" s="70" t="s">
        <v>290</v>
      </c>
      <c r="C24" s="71" t="s">
        <v>958</v>
      </c>
      <c r="D24" s="72"/>
      <c r="E24" s="73"/>
      <c r="F24" s="73"/>
      <c r="G24" s="74"/>
      <c r="H24" s="222"/>
      <c r="I24" s="54"/>
    </row>
    <row r="25" spans="1:9" s="62" customFormat="1" ht="31.5" x14ac:dyDescent="0.25">
      <c r="A25" s="69" t="s">
        <v>187</v>
      </c>
      <c r="B25" s="75" t="s">
        <v>291</v>
      </c>
      <c r="C25" s="71" t="s">
        <v>958</v>
      </c>
      <c r="D25" s="72"/>
      <c r="E25" s="73"/>
      <c r="F25" s="73"/>
      <c r="G25" s="74"/>
      <c r="H25" s="222"/>
      <c r="I25" s="54"/>
    </row>
    <row r="26" spans="1:9" s="62" customFormat="1" ht="31.5" x14ac:dyDescent="0.25">
      <c r="A26" s="69" t="s">
        <v>200</v>
      </c>
      <c r="B26" s="75" t="s">
        <v>292</v>
      </c>
      <c r="C26" s="71" t="s">
        <v>958</v>
      </c>
      <c r="D26" s="72"/>
      <c r="E26" s="73"/>
      <c r="F26" s="73"/>
      <c r="G26" s="74"/>
      <c r="H26" s="222"/>
      <c r="I26" s="54"/>
    </row>
    <row r="27" spans="1:9" s="62" customFormat="1" ht="31.5" x14ac:dyDescent="0.25">
      <c r="A27" s="69" t="s">
        <v>201</v>
      </c>
      <c r="B27" s="75" t="s">
        <v>293</v>
      </c>
      <c r="C27" s="71" t="s">
        <v>958</v>
      </c>
      <c r="D27" s="72"/>
      <c r="E27" s="73"/>
      <c r="F27" s="73"/>
      <c r="G27" s="74"/>
      <c r="H27" s="222"/>
      <c r="I27" s="54"/>
    </row>
    <row r="28" spans="1:9" s="62" customFormat="1" x14ac:dyDescent="0.25">
      <c r="A28" s="69" t="s">
        <v>203</v>
      </c>
      <c r="B28" s="70" t="s">
        <v>294</v>
      </c>
      <c r="C28" s="71" t="s">
        <v>958</v>
      </c>
      <c r="D28" s="72"/>
      <c r="E28" s="73"/>
      <c r="F28" s="73"/>
      <c r="G28" s="74"/>
      <c r="H28" s="222"/>
      <c r="I28" s="54"/>
    </row>
    <row r="29" spans="1:9" s="62" customFormat="1" x14ac:dyDescent="0.25">
      <c r="A29" s="69" t="s">
        <v>226</v>
      </c>
      <c r="B29" s="70" t="s">
        <v>295</v>
      </c>
      <c r="C29" s="71" t="s">
        <v>958</v>
      </c>
      <c r="D29" s="72"/>
      <c r="E29" s="73"/>
      <c r="F29" s="73"/>
      <c r="G29" s="74"/>
      <c r="H29" s="222"/>
      <c r="I29" s="54"/>
    </row>
    <row r="30" spans="1:9" s="62" customFormat="1" x14ac:dyDescent="0.25">
      <c r="A30" s="69" t="s">
        <v>227</v>
      </c>
      <c r="B30" s="70" t="s">
        <v>296</v>
      </c>
      <c r="C30" s="71" t="s">
        <v>958</v>
      </c>
      <c r="D30" s="72"/>
      <c r="E30" s="73"/>
      <c r="F30" s="73"/>
      <c r="G30" s="74"/>
      <c r="H30" s="222"/>
      <c r="I30" s="54"/>
    </row>
    <row r="31" spans="1:9" s="62" customFormat="1" x14ac:dyDescent="0.25">
      <c r="A31" s="69" t="s">
        <v>297</v>
      </c>
      <c r="B31" s="70" t="s">
        <v>298</v>
      </c>
      <c r="C31" s="71" t="s">
        <v>958</v>
      </c>
      <c r="D31" s="72"/>
      <c r="E31" s="73"/>
      <c r="F31" s="73"/>
      <c r="G31" s="74"/>
      <c r="H31" s="222"/>
      <c r="I31" s="54"/>
    </row>
    <row r="32" spans="1:9" s="62" customFormat="1" x14ac:dyDescent="0.25">
      <c r="A32" s="69" t="s">
        <v>299</v>
      </c>
      <c r="B32" s="70" t="s">
        <v>300</v>
      </c>
      <c r="C32" s="71" t="s">
        <v>958</v>
      </c>
      <c r="D32" s="72"/>
      <c r="E32" s="73"/>
      <c r="F32" s="73"/>
      <c r="G32" s="74"/>
      <c r="H32" s="222"/>
      <c r="I32" s="54"/>
    </row>
    <row r="33" spans="1:9" s="62" customFormat="1" x14ac:dyDescent="0.25">
      <c r="A33" s="69" t="s">
        <v>301</v>
      </c>
      <c r="B33" s="70" t="s">
        <v>302</v>
      </c>
      <c r="C33" s="71" t="s">
        <v>958</v>
      </c>
      <c r="D33" s="72"/>
      <c r="E33" s="73"/>
      <c r="F33" s="73"/>
      <c r="G33" s="74"/>
      <c r="H33" s="222"/>
      <c r="I33" s="54"/>
    </row>
    <row r="34" spans="1:9" s="62" customFormat="1" ht="31.5" x14ac:dyDescent="0.25">
      <c r="A34" s="69" t="s">
        <v>303</v>
      </c>
      <c r="B34" s="75" t="s">
        <v>304</v>
      </c>
      <c r="C34" s="71" t="s">
        <v>958</v>
      </c>
      <c r="D34" s="72"/>
      <c r="E34" s="73"/>
      <c r="F34" s="73"/>
      <c r="G34" s="74"/>
      <c r="H34" s="222"/>
      <c r="I34" s="54"/>
    </row>
    <row r="35" spans="1:9" s="62" customFormat="1" x14ac:dyDescent="0.25">
      <c r="A35" s="69" t="s">
        <v>305</v>
      </c>
      <c r="B35" s="76" t="s">
        <v>198</v>
      </c>
      <c r="C35" s="71" t="s">
        <v>958</v>
      </c>
      <c r="D35" s="72"/>
      <c r="E35" s="73"/>
      <c r="F35" s="73"/>
      <c r="G35" s="74"/>
      <c r="H35" s="222"/>
      <c r="I35" s="54"/>
    </row>
    <row r="36" spans="1:9" s="62" customFormat="1" x14ac:dyDescent="0.25">
      <c r="A36" s="69" t="s">
        <v>306</v>
      </c>
      <c r="B36" s="76" t="s">
        <v>199</v>
      </c>
      <c r="C36" s="71" t="s">
        <v>958</v>
      </c>
      <c r="D36" s="72"/>
      <c r="E36" s="73"/>
      <c r="F36" s="73"/>
      <c r="G36" s="74"/>
      <c r="H36" s="222"/>
      <c r="I36" s="54"/>
    </row>
    <row r="37" spans="1:9" s="62" customFormat="1" ht="16.5" thickBot="1" x14ac:dyDescent="0.3">
      <c r="A37" s="69" t="s">
        <v>307</v>
      </c>
      <c r="B37" s="70" t="s">
        <v>308</v>
      </c>
      <c r="C37" s="71" t="s">
        <v>958</v>
      </c>
      <c r="D37" s="72"/>
      <c r="E37" s="73"/>
      <c r="F37" s="73"/>
      <c r="G37" s="74"/>
      <c r="H37" s="222"/>
      <c r="I37" s="54"/>
    </row>
    <row r="38" spans="1:9" s="62" customFormat="1" ht="31.5" x14ac:dyDescent="0.25">
      <c r="A38" s="69" t="s">
        <v>231</v>
      </c>
      <c r="B38" s="64" t="s">
        <v>309</v>
      </c>
      <c r="C38" s="71" t="s">
        <v>958</v>
      </c>
      <c r="D38" s="72"/>
      <c r="E38" s="223"/>
      <c r="F38" s="223"/>
      <c r="G38" s="223"/>
      <c r="H38" s="222"/>
      <c r="I38" s="54"/>
    </row>
    <row r="39" spans="1:9" s="62" customFormat="1" x14ac:dyDescent="0.25">
      <c r="A39" s="69" t="s">
        <v>233</v>
      </c>
      <c r="B39" s="70" t="s">
        <v>290</v>
      </c>
      <c r="C39" s="71" t="s">
        <v>958</v>
      </c>
      <c r="D39" s="72"/>
      <c r="E39" s="223"/>
      <c r="F39" s="223"/>
      <c r="G39" s="223"/>
      <c r="H39" s="222"/>
      <c r="I39" s="54"/>
    </row>
    <row r="40" spans="1:9" s="62" customFormat="1" ht="31.5" x14ac:dyDescent="0.25">
      <c r="A40" s="69" t="s">
        <v>310</v>
      </c>
      <c r="B40" s="77" t="s">
        <v>291</v>
      </c>
      <c r="C40" s="71" t="s">
        <v>958</v>
      </c>
      <c r="D40" s="72"/>
      <c r="E40" s="223"/>
      <c r="F40" s="223"/>
      <c r="G40" s="223"/>
      <c r="H40" s="222"/>
      <c r="I40" s="54"/>
    </row>
    <row r="41" spans="1:9" s="62" customFormat="1" ht="31.5" x14ac:dyDescent="0.25">
      <c r="A41" s="69" t="s">
        <v>311</v>
      </c>
      <c r="B41" s="77" t="s">
        <v>292</v>
      </c>
      <c r="C41" s="71" t="s">
        <v>958</v>
      </c>
      <c r="D41" s="72"/>
      <c r="E41" s="223"/>
      <c r="F41" s="223"/>
      <c r="G41" s="223"/>
      <c r="H41" s="222"/>
      <c r="I41" s="54"/>
    </row>
    <row r="42" spans="1:9" s="62" customFormat="1" ht="31.5" x14ac:dyDescent="0.25">
      <c r="A42" s="69" t="s">
        <v>312</v>
      </c>
      <c r="B42" s="77" t="s">
        <v>293</v>
      </c>
      <c r="C42" s="71" t="s">
        <v>958</v>
      </c>
      <c r="D42" s="72"/>
      <c r="E42" s="223"/>
      <c r="F42" s="223"/>
      <c r="G42" s="223"/>
      <c r="H42" s="222"/>
      <c r="I42" s="54"/>
    </row>
    <row r="43" spans="1:9" s="62" customFormat="1" x14ac:dyDescent="0.25">
      <c r="A43" s="69" t="s">
        <v>235</v>
      </c>
      <c r="B43" s="70" t="s">
        <v>294</v>
      </c>
      <c r="C43" s="71" t="s">
        <v>958</v>
      </c>
      <c r="D43" s="72"/>
      <c r="E43" s="223"/>
      <c r="F43" s="223"/>
      <c r="G43" s="223"/>
      <c r="H43" s="222"/>
      <c r="I43" s="54"/>
    </row>
    <row r="44" spans="1:9" s="62" customFormat="1" x14ac:dyDescent="0.25">
      <c r="A44" s="69" t="s">
        <v>237</v>
      </c>
      <c r="B44" s="70" t="s">
        <v>295</v>
      </c>
      <c r="C44" s="71" t="s">
        <v>958</v>
      </c>
      <c r="D44" s="72"/>
      <c r="E44" s="223"/>
      <c r="F44" s="223"/>
      <c r="G44" s="223"/>
      <c r="H44" s="222"/>
      <c r="I44" s="54"/>
    </row>
    <row r="45" spans="1:9" s="62" customFormat="1" x14ac:dyDescent="0.25">
      <c r="A45" s="69" t="s">
        <v>238</v>
      </c>
      <c r="B45" s="70" t="s">
        <v>296</v>
      </c>
      <c r="C45" s="71" t="s">
        <v>958</v>
      </c>
      <c r="D45" s="72"/>
      <c r="E45" s="223"/>
      <c r="F45" s="223"/>
      <c r="G45" s="223"/>
      <c r="H45" s="222"/>
      <c r="I45" s="54"/>
    </row>
    <row r="46" spans="1:9" s="62" customFormat="1" x14ac:dyDescent="0.25">
      <c r="A46" s="69" t="s">
        <v>240</v>
      </c>
      <c r="B46" s="70" t="s">
        <v>298</v>
      </c>
      <c r="C46" s="71" t="s">
        <v>958</v>
      </c>
      <c r="D46" s="72"/>
      <c r="E46" s="223"/>
      <c r="F46" s="223"/>
      <c r="G46" s="223"/>
      <c r="H46" s="222"/>
      <c r="I46" s="54"/>
    </row>
    <row r="47" spans="1:9" s="62" customFormat="1" x14ac:dyDescent="0.25">
      <c r="A47" s="69" t="s">
        <v>250</v>
      </c>
      <c r="B47" s="70" t="s">
        <v>300</v>
      </c>
      <c r="C47" s="71" t="s">
        <v>958</v>
      </c>
      <c r="D47" s="72"/>
      <c r="E47" s="223"/>
      <c r="F47" s="223"/>
      <c r="G47" s="223"/>
      <c r="H47" s="222"/>
      <c r="I47" s="54"/>
    </row>
    <row r="48" spans="1:9" s="62" customFormat="1" x14ac:dyDescent="0.25">
      <c r="A48" s="69" t="s">
        <v>252</v>
      </c>
      <c r="B48" s="70" t="s">
        <v>302</v>
      </c>
      <c r="C48" s="71" t="s">
        <v>958</v>
      </c>
      <c r="D48" s="72"/>
      <c r="E48" s="223"/>
      <c r="F48" s="223"/>
      <c r="G48" s="223"/>
      <c r="H48" s="222"/>
      <c r="I48" s="54"/>
    </row>
    <row r="49" spans="1:9" s="62" customFormat="1" ht="31.5" x14ac:dyDescent="0.25">
      <c r="A49" s="69" t="s">
        <v>313</v>
      </c>
      <c r="B49" s="75" t="s">
        <v>304</v>
      </c>
      <c r="C49" s="71" t="s">
        <v>958</v>
      </c>
      <c r="D49" s="72"/>
      <c r="E49" s="223"/>
      <c r="F49" s="223"/>
      <c r="G49" s="223"/>
      <c r="H49" s="222"/>
      <c r="I49" s="54"/>
    </row>
    <row r="50" spans="1:9" s="62" customFormat="1" x14ac:dyDescent="0.25">
      <c r="A50" s="69" t="s">
        <v>314</v>
      </c>
      <c r="B50" s="77" t="s">
        <v>198</v>
      </c>
      <c r="C50" s="71" t="s">
        <v>958</v>
      </c>
      <c r="D50" s="72"/>
      <c r="E50" s="223"/>
      <c r="F50" s="223"/>
      <c r="G50" s="223"/>
      <c r="H50" s="222"/>
      <c r="I50" s="54"/>
    </row>
    <row r="51" spans="1:9" s="62" customFormat="1" x14ac:dyDescent="0.25">
      <c r="A51" s="69" t="s">
        <v>315</v>
      </c>
      <c r="B51" s="77" t="s">
        <v>199</v>
      </c>
      <c r="C51" s="71" t="s">
        <v>958</v>
      </c>
      <c r="D51" s="72"/>
      <c r="E51" s="223"/>
      <c r="F51" s="223"/>
      <c r="G51" s="223"/>
      <c r="H51" s="222"/>
      <c r="I51" s="54"/>
    </row>
    <row r="52" spans="1:9" s="62" customFormat="1" x14ac:dyDescent="0.25">
      <c r="A52" s="69" t="s">
        <v>316</v>
      </c>
      <c r="B52" s="70" t="s">
        <v>308</v>
      </c>
      <c r="C52" s="71" t="s">
        <v>958</v>
      </c>
      <c r="D52" s="72"/>
      <c r="E52" s="223"/>
      <c r="F52" s="223"/>
      <c r="G52" s="223"/>
      <c r="H52" s="222"/>
      <c r="I52" s="54"/>
    </row>
    <row r="53" spans="1:9" s="62" customFormat="1" x14ac:dyDescent="0.25">
      <c r="A53" s="69" t="s">
        <v>317</v>
      </c>
      <c r="B53" s="78" t="s">
        <v>318</v>
      </c>
      <c r="C53" s="71" t="s">
        <v>958</v>
      </c>
      <c r="D53" s="72"/>
      <c r="E53" s="223"/>
      <c r="F53" s="223"/>
      <c r="G53" s="223"/>
      <c r="H53" s="222"/>
      <c r="I53" s="54"/>
    </row>
    <row r="54" spans="1:9" s="62" customFormat="1" x14ac:dyDescent="0.25">
      <c r="A54" s="69" t="s">
        <v>310</v>
      </c>
      <c r="B54" s="77" t="s">
        <v>319</v>
      </c>
      <c r="C54" s="71" t="s">
        <v>958</v>
      </c>
      <c r="D54" s="72"/>
      <c r="E54" s="223"/>
      <c r="F54" s="223"/>
      <c r="G54" s="223"/>
      <c r="H54" s="222"/>
      <c r="I54" s="54"/>
    </row>
    <row r="55" spans="1:9" s="62" customFormat="1" x14ac:dyDescent="0.25">
      <c r="A55" s="69" t="s">
        <v>311</v>
      </c>
      <c r="B55" s="76" t="s">
        <v>320</v>
      </c>
      <c r="C55" s="71" t="s">
        <v>958</v>
      </c>
      <c r="D55" s="72"/>
      <c r="E55" s="223"/>
      <c r="F55" s="223"/>
      <c r="G55" s="223"/>
      <c r="H55" s="222"/>
      <c r="I55" s="54"/>
    </row>
    <row r="56" spans="1:9" s="62" customFormat="1" x14ac:dyDescent="0.25">
      <c r="A56" s="69" t="s">
        <v>321</v>
      </c>
      <c r="B56" s="79" t="s">
        <v>322</v>
      </c>
      <c r="C56" s="71" t="s">
        <v>958</v>
      </c>
      <c r="D56" s="72"/>
      <c r="E56" s="223"/>
      <c r="F56" s="223"/>
      <c r="G56" s="223"/>
      <c r="H56" s="222"/>
      <c r="I56" s="54"/>
    </row>
    <row r="57" spans="1:9" s="62" customFormat="1" ht="31.5" x14ac:dyDescent="0.25">
      <c r="A57" s="69" t="s">
        <v>323</v>
      </c>
      <c r="B57" s="80" t="s">
        <v>324</v>
      </c>
      <c r="C57" s="71" t="s">
        <v>958</v>
      </c>
      <c r="D57" s="72"/>
      <c r="E57" s="223"/>
      <c r="F57" s="223"/>
      <c r="G57" s="223"/>
      <c r="H57" s="222"/>
      <c r="I57" s="54"/>
    </row>
    <row r="58" spans="1:9" s="62" customFormat="1" x14ac:dyDescent="0.25">
      <c r="A58" s="69" t="s">
        <v>325</v>
      </c>
      <c r="B58" s="80" t="s">
        <v>326</v>
      </c>
      <c r="C58" s="71" t="s">
        <v>958</v>
      </c>
      <c r="D58" s="72"/>
      <c r="E58" s="223"/>
      <c r="F58" s="223"/>
      <c r="G58" s="223"/>
      <c r="H58" s="222"/>
      <c r="I58" s="54"/>
    </row>
    <row r="59" spans="1:9" s="62" customFormat="1" x14ac:dyDescent="0.25">
      <c r="A59" s="69" t="s">
        <v>327</v>
      </c>
      <c r="B59" s="79" t="s">
        <v>328</v>
      </c>
      <c r="C59" s="71" t="s">
        <v>958</v>
      </c>
      <c r="D59" s="72"/>
      <c r="E59" s="223"/>
      <c r="F59" s="223"/>
      <c r="G59" s="223"/>
      <c r="H59" s="222"/>
      <c r="I59" s="54"/>
    </row>
    <row r="60" spans="1:9" s="62" customFormat="1" x14ac:dyDescent="0.25">
      <c r="A60" s="69" t="s">
        <v>312</v>
      </c>
      <c r="B60" s="76" t="s">
        <v>329</v>
      </c>
      <c r="C60" s="71" t="s">
        <v>958</v>
      </c>
      <c r="D60" s="72"/>
      <c r="E60" s="223"/>
      <c r="F60" s="223"/>
      <c r="G60" s="223"/>
      <c r="H60" s="222"/>
      <c r="I60" s="54"/>
    </row>
    <row r="61" spans="1:9" s="62" customFormat="1" x14ac:dyDescent="0.25">
      <c r="A61" s="69" t="s">
        <v>330</v>
      </c>
      <c r="B61" s="76" t="s">
        <v>331</v>
      </c>
      <c r="C61" s="71" t="s">
        <v>958</v>
      </c>
      <c r="D61" s="72"/>
      <c r="E61" s="223"/>
      <c r="F61" s="223"/>
      <c r="G61" s="223"/>
      <c r="H61" s="222"/>
      <c r="I61" s="54"/>
    </row>
    <row r="62" spans="1:9" s="62" customFormat="1" x14ac:dyDescent="0.25">
      <c r="A62" s="69" t="s">
        <v>332</v>
      </c>
      <c r="B62" s="78" t="s">
        <v>333</v>
      </c>
      <c r="C62" s="71" t="s">
        <v>958</v>
      </c>
      <c r="D62" s="72"/>
      <c r="E62" s="223"/>
      <c r="F62" s="223"/>
      <c r="G62" s="223"/>
      <c r="H62" s="222"/>
      <c r="I62" s="54"/>
    </row>
    <row r="63" spans="1:9" s="62" customFormat="1" ht="31.5" x14ac:dyDescent="0.25">
      <c r="A63" s="69" t="s">
        <v>334</v>
      </c>
      <c r="B63" s="77" t="s">
        <v>335</v>
      </c>
      <c r="C63" s="71" t="s">
        <v>958</v>
      </c>
      <c r="D63" s="72"/>
      <c r="E63" s="223"/>
      <c r="F63" s="223"/>
      <c r="G63" s="223"/>
      <c r="H63" s="222"/>
      <c r="I63" s="54"/>
    </row>
    <row r="64" spans="1:9" s="62" customFormat="1" ht="31.5" x14ac:dyDescent="0.25">
      <c r="A64" s="69" t="s">
        <v>336</v>
      </c>
      <c r="B64" s="77" t="s">
        <v>337</v>
      </c>
      <c r="C64" s="71" t="s">
        <v>958</v>
      </c>
      <c r="D64" s="72"/>
      <c r="E64" s="223"/>
      <c r="F64" s="223"/>
      <c r="G64" s="223"/>
      <c r="H64" s="222"/>
      <c r="I64" s="54"/>
    </row>
    <row r="65" spans="1:9" s="62" customFormat="1" x14ac:dyDescent="0.25">
      <c r="A65" s="69" t="s">
        <v>338</v>
      </c>
      <c r="B65" s="76" t="s">
        <v>339</v>
      </c>
      <c r="C65" s="71" t="s">
        <v>958</v>
      </c>
      <c r="D65" s="72"/>
      <c r="E65" s="223"/>
      <c r="F65" s="223"/>
      <c r="G65" s="223"/>
      <c r="H65" s="222"/>
      <c r="I65" s="54"/>
    </row>
    <row r="66" spans="1:9" s="62" customFormat="1" x14ac:dyDescent="0.25">
      <c r="A66" s="69" t="s">
        <v>340</v>
      </c>
      <c r="B66" s="76" t="s">
        <v>341</v>
      </c>
      <c r="C66" s="71" t="s">
        <v>958</v>
      </c>
      <c r="D66" s="72"/>
      <c r="E66" s="223"/>
      <c r="F66" s="223"/>
      <c r="G66" s="223"/>
      <c r="H66" s="222"/>
      <c r="I66" s="54"/>
    </row>
    <row r="67" spans="1:9" s="62" customFormat="1" x14ac:dyDescent="0.25">
      <c r="A67" s="69" t="s">
        <v>342</v>
      </c>
      <c r="B67" s="76" t="s">
        <v>343</v>
      </c>
      <c r="C67" s="71" t="s">
        <v>958</v>
      </c>
      <c r="D67" s="72"/>
      <c r="E67" s="223"/>
      <c r="F67" s="223"/>
      <c r="G67" s="223"/>
      <c r="H67" s="222"/>
      <c r="I67" s="54"/>
    </row>
    <row r="68" spans="1:9" s="62" customFormat="1" x14ac:dyDescent="0.25">
      <c r="A68" s="69" t="s">
        <v>344</v>
      </c>
      <c r="B68" s="78" t="s">
        <v>345</v>
      </c>
      <c r="C68" s="71" t="s">
        <v>958</v>
      </c>
      <c r="D68" s="72"/>
      <c r="E68" s="223"/>
      <c r="F68" s="223"/>
      <c r="G68" s="223"/>
      <c r="H68" s="222"/>
      <c r="I68" s="54"/>
    </row>
    <row r="69" spans="1:9" s="62" customFormat="1" x14ac:dyDescent="0.25">
      <c r="A69" s="69" t="s">
        <v>346</v>
      </c>
      <c r="B69" s="78" t="s">
        <v>347</v>
      </c>
      <c r="C69" s="71" t="s">
        <v>958</v>
      </c>
      <c r="D69" s="72"/>
      <c r="E69" s="223"/>
      <c r="F69" s="223"/>
      <c r="G69" s="223"/>
      <c r="H69" s="222"/>
      <c r="I69" s="54"/>
    </row>
    <row r="70" spans="1:9" s="62" customFormat="1" x14ac:dyDescent="0.25">
      <c r="A70" s="69" t="s">
        <v>348</v>
      </c>
      <c r="B70" s="78" t="s">
        <v>349</v>
      </c>
      <c r="C70" s="71" t="s">
        <v>958</v>
      </c>
      <c r="D70" s="72"/>
      <c r="E70" s="223"/>
      <c r="F70" s="223"/>
      <c r="G70" s="223"/>
      <c r="H70" s="222"/>
      <c r="I70" s="54"/>
    </row>
    <row r="71" spans="1:9" s="62" customFormat="1" x14ac:dyDescent="0.25">
      <c r="A71" s="69" t="s">
        <v>242</v>
      </c>
      <c r="B71" s="76" t="s">
        <v>350</v>
      </c>
      <c r="C71" s="71" t="s">
        <v>958</v>
      </c>
      <c r="D71" s="72"/>
      <c r="E71" s="223"/>
      <c r="F71" s="223"/>
      <c r="G71" s="223"/>
      <c r="H71" s="222"/>
      <c r="I71" s="54"/>
    </row>
    <row r="72" spans="1:9" s="62" customFormat="1" x14ac:dyDescent="0.25">
      <c r="A72" s="69" t="s">
        <v>246</v>
      </c>
      <c r="B72" s="76" t="s">
        <v>351</v>
      </c>
      <c r="C72" s="71" t="s">
        <v>958</v>
      </c>
      <c r="D72" s="72"/>
      <c r="E72" s="223"/>
      <c r="F72" s="223"/>
      <c r="G72" s="223"/>
      <c r="H72" s="222"/>
      <c r="I72" s="54"/>
    </row>
    <row r="73" spans="1:9" s="62" customFormat="1" x14ac:dyDescent="0.25">
      <c r="A73" s="69" t="s">
        <v>352</v>
      </c>
      <c r="B73" s="78" t="s">
        <v>353</v>
      </c>
      <c r="C73" s="71" t="s">
        <v>958</v>
      </c>
      <c r="D73" s="72"/>
      <c r="E73" s="223"/>
      <c r="F73" s="223"/>
      <c r="G73" s="223"/>
      <c r="H73" s="222"/>
      <c r="I73" s="54"/>
    </row>
    <row r="74" spans="1:9" s="62" customFormat="1" x14ac:dyDescent="0.25">
      <c r="A74" s="69" t="s">
        <v>354</v>
      </c>
      <c r="B74" s="76" t="s">
        <v>355</v>
      </c>
      <c r="C74" s="71" t="s">
        <v>958</v>
      </c>
      <c r="D74" s="72"/>
      <c r="E74" s="223"/>
      <c r="F74" s="223"/>
      <c r="G74" s="223"/>
      <c r="H74" s="222"/>
      <c r="I74" s="54"/>
    </row>
    <row r="75" spans="1:9" s="62" customFormat="1" x14ac:dyDescent="0.25">
      <c r="A75" s="69" t="s">
        <v>356</v>
      </c>
      <c r="B75" s="76" t="s">
        <v>357</v>
      </c>
      <c r="C75" s="71" t="s">
        <v>958</v>
      </c>
      <c r="D75" s="72"/>
      <c r="E75" s="223"/>
      <c r="F75" s="223"/>
      <c r="G75" s="223"/>
      <c r="H75" s="222"/>
      <c r="I75" s="54"/>
    </row>
    <row r="76" spans="1:9" s="62" customFormat="1" ht="16.5" thickBot="1" x14ac:dyDescent="0.3">
      <c r="A76" s="81" t="s">
        <v>358</v>
      </c>
      <c r="B76" s="82" t="s">
        <v>359</v>
      </c>
      <c r="C76" s="83" t="s">
        <v>958</v>
      </c>
      <c r="D76" s="84"/>
      <c r="E76" s="224"/>
      <c r="F76" s="224"/>
      <c r="G76" s="224"/>
      <c r="H76" s="225"/>
      <c r="I76" s="54"/>
    </row>
    <row r="77" spans="1:9" s="62" customFormat="1" x14ac:dyDescent="0.25">
      <c r="A77" s="63" t="s">
        <v>360</v>
      </c>
      <c r="B77" s="85" t="s">
        <v>361</v>
      </c>
      <c r="C77" s="65" t="s">
        <v>958</v>
      </c>
      <c r="D77" s="66"/>
      <c r="E77" s="226"/>
      <c r="F77" s="226"/>
      <c r="G77" s="226"/>
      <c r="H77" s="221"/>
      <c r="I77" s="54"/>
    </row>
    <row r="78" spans="1:9" s="62" customFormat="1" x14ac:dyDescent="0.25">
      <c r="A78" s="69" t="s">
        <v>362</v>
      </c>
      <c r="B78" s="76" t="s">
        <v>363</v>
      </c>
      <c r="C78" s="71" t="s">
        <v>958</v>
      </c>
      <c r="D78" s="72"/>
      <c r="E78" s="223"/>
      <c r="F78" s="223"/>
      <c r="G78" s="223"/>
      <c r="H78" s="222"/>
      <c r="I78" s="54"/>
    </row>
    <row r="79" spans="1:9" s="62" customFormat="1" x14ac:dyDescent="0.25">
      <c r="A79" s="69" t="s">
        <v>364</v>
      </c>
      <c r="B79" s="76" t="s">
        <v>365</v>
      </c>
      <c r="C79" s="71" t="s">
        <v>958</v>
      </c>
      <c r="D79" s="72"/>
      <c r="E79" s="223"/>
      <c r="F79" s="223"/>
      <c r="G79" s="223"/>
      <c r="H79" s="222"/>
      <c r="I79" s="54"/>
    </row>
    <row r="80" spans="1:9" s="62" customFormat="1" ht="16.5" thickBot="1" x14ac:dyDescent="0.3">
      <c r="A80" s="86" t="s">
        <v>366</v>
      </c>
      <c r="B80" s="87" t="s">
        <v>367</v>
      </c>
      <c r="C80" s="88" t="s">
        <v>958</v>
      </c>
      <c r="D80" s="89"/>
      <c r="E80" s="227"/>
      <c r="F80" s="227"/>
      <c r="G80" s="227"/>
      <c r="H80" s="228"/>
      <c r="I80" s="54"/>
    </row>
    <row r="81" spans="1:9" s="62" customFormat="1" x14ac:dyDescent="0.25">
      <c r="A81" s="90" t="s">
        <v>368</v>
      </c>
      <c r="B81" s="64" t="s">
        <v>369</v>
      </c>
      <c r="C81" s="91" t="s">
        <v>958</v>
      </c>
      <c r="D81" s="92"/>
      <c r="E81" s="229"/>
      <c r="F81" s="229"/>
      <c r="G81" s="229"/>
      <c r="H81" s="230"/>
      <c r="I81" s="54"/>
    </row>
    <row r="82" spans="1:9" s="62" customFormat="1" x14ac:dyDescent="0.25">
      <c r="A82" s="69" t="s">
        <v>370</v>
      </c>
      <c r="B82" s="70" t="s">
        <v>290</v>
      </c>
      <c r="C82" s="71" t="s">
        <v>958</v>
      </c>
      <c r="D82" s="72"/>
      <c r="E82" s="223"/>
      <c r="F82" s="223"/>
      <c r="G82" s="223"/>
      <c r="H82" s="222"/>
      <c r="I82" s="54"/>
    </row>
    <row r="83" spans="1:9" s="62" customFormat="1" ht="31.5" x14ac:dyDescent="0.25">
      <c r="A83" s="69" t="s">
        <v>371</v>
      </c>
      <c r="B83" s="77" t="s">
        <v>291</v>
      </c>
      <c r="C83" s="71" t="s">
        <v>958</v>
      </c>
      <c r="D83" s="72"/>
      <c r="E83" s="223"/>
      <c r="F83" s="223"/>
      <c r="G83" s="223"/>
      <c r="H83" s="222"/>
      <c r="I83" s="54"/>
    </row>
    <row r="84" spans="1:9" s="62" customFormat="1" ht="31.5" x14ac:dyDescent="0.25">
      <c r="A84" s="69" t="s">
        <v>372</v>
      </c>
      <c r="B84" s="77" t="s">
        <v>292</v>
      </c>
      <c r="C84" s="71" t="s">
        <v>958</v>
      </c>
      <c r="D84" s="72"/>
      <c r="E84" s="223"/>
      <c r="F84" s="223"/>
      <c r="G84" s="223"/>
      <c r="H84" s="222"/>
      <c r="I84" s="54"/>
    </row>
    <row r="85" spans="1:9" s="62" customFormat="1" ht="31.5" x14ac:dyDescent="0.25">
      <c r="A85" s="69" t="s">
        <v>373</v>
      </c>
      <c r="B85" s="77" t="s">
        <v>293</v>
      </c>
      <c r="C85" s="71" t="s">
        <v>958</v>
      </c>
      <c r="D85" s="72"/>
      <c r="E85" s="223"/>
      <c r="F85" s="223"/>
      <c r="G85" s="223"/>
      <c r="H85" s="222"/>
      <c r="I85" s="54"/>
    </row>
    <row r="86" spans="1:9" s="62" customFormat="1" x14ac:dyDescent="0.25">
      <c r="A86" s="69" t="s">
        <v>374</v>
      </c>
      <c r="B86" s="70" t="s">
        <v>294</v>
      </c>
      <c r="C86" s="71" t="s">
        <v>958</v>
      </c>
      <c r="D86" s="72"/>
      <c r="E86" s="223"/>
      <c r="F86" s="223"/>
      <c r="G86" s="223"/>
      <c r="H86" s="222"/>
      <c r="I86" s="54"/>
    </row>
    <row r="87" spans="1:9" s="62" customFormat="1" x14ac:dyDescent="0.25">
      <c r="A87" s="69" t="s">
        <v>375</v>
      </c>
      <c r="B87" s="70" t="s">
        <v>295</v>
      </c>
      <c r="C87" s="71" t="s">
        <v>958</v>
      </c>
      <c r="D87" s="72"/>
      <c r="E87" s="223"/>
      <c r="F87" s="223"/>
      <c r="G87" s="223"/>
      <c r="H87" s="222"/>
      <c r="I87" s="54"/>
    </row>
    <row r="88" spans="1:9" s="62" customFormat="1" x14ac:dyDescent="0.25">
      <c r="A88" s="69" t="s">
        <v>376</v>
      </c>
      <c r="B88" s="70" t="s">
        <v>296</v>
      </c>
      <c r="C88" s="71" t="s">
        <v>958</v>
      </c>
      <c r="D88" s="72"/>
      <c r="E88" s="223"/>
      <c r="F88" s="223"/>
      <c r="G88" s="223"/>
      <c r="H88" s="222"/>
      <c r="I88" s="54"/>
    </row>
    <row r="89" spans="1:9" s="62" customFormat="1" x14ac:dyDescent="0.25">
      <c r="A89" s="69" t="s">
        <v>377</v>
      </c>
      <c r="B89" s="70" t="s">
        <v>298</v>
      </c>
      <c r="C89" s="71" t="s">
        <v>958</v>
      </c>
      <c r="D89" s="72"/>
      <c r="E89" s="223"/>
      <c r="F89" s="223"/>
      <c r="G89" s="223"/>
      <c r="H89" s="222"/>
      <c r="I89" s="54"/>
    </row>
    <row r="90" spans="1:9" s="62" customFormat="1" x14ac:dyDescent="0.25">
      <c r="A90" s="69" t="s">
        <v>378</v>
      </c>
      <c r="B90" s="70" t="s">
        <v>300</v>
      </c>
      <c r="C90" s="71" t="s">
        <v>958</v>
      </c>
      <c r="D90" s="72"/>
      <c r="E90" s="223"/>
      <c r="F90" s="223"/>
      <c r="G90" s="223"/>
      <c r="H90" s="222"/>
      <c r="I90" s="54"/>
    </row>
    <row r="91" spans="1:9" s="62" customFormat="1" x14ac:dyDescent="0.25">
      <c r="A91" s="69" t="s">
        <v>379</v>
      </c>
      <c r="B91" s="70" t="s">
        <v>302</v>
      </c>
      <c r="C91" s="71" t="s">
        <v>958</v>
      </c>
      <c r="D91" s="72"/>
      <c r="E91" s="223"/>
      <c r="F91" s="223"/>
      <c r="G91" s="223"/>
      <c r="H91" s="222"/>
      <c r="I91" s="54"/>
    </row>
    <row r="92" spans="1:9" s="62" customFormat="1" ht="31.5" x14ac:dyDescent="0.25">
      <c r="A92" s="69" t="s">
        <v>380</v>
      </c>
      <c r="B92" s="75" t="s">
        <v>304</v>
      </c>
      <c r="C92" s="71" t="s">
        <v>958</v>
      </c>
      <c r="D92" s="72"/>
      <c r="E92" s="223"/>
      <c r="F92" s="223"/>
      <c r="G92" s="223"/>
      <c r="H92" s="222"/>
      <c r="I92" s="54"/>
    </row>
    <row r="93" spans="1:9" s="62" customFormat="1" x14ac:dyDescent="0.25">
      <c r="A93" s="69" t="s">
        <v>381</v>
      </c>
      <c r="B93" s="77" t="s">
        <v>198</v>
      </c>
      <c r="C93" s="71" t="s">
        <v>958</v>
      </c>
      <c r="D93" s="72"/>
      <c r="E93" s="223"/>
      <c r="F93" s="223"/>
      <c r="G93" s="223"/>
      <c r="H93" s="222"/>
      <c r="I93" s="54"/>
    </row>
    <row r="94" spans="1:9" s="62" customFormat="1" x14ac:dyDescent="0.25">
      <c r="A94" s="69" t="s">
        <v>382</v>
      </c>
      <c r="B94" s="76" t="s">
        <v>199</v>
      </c>
      <c r="C94" s="71" t="s">
        <v>958</v>
      </c>
      <c r="D94" s="72"/>
      <c r="E94" s="223"/>
      <c r="F94" s="223"/>
      <c r="G94" s="223"/>
      <c r="H94" s="222"/>
      <c r="I94" s="54"/>
    </row>
    <row r="95" spans="1:9" s="62" customFormat="1" x14ac:dyDescent="0.25">
      <c r="A95" s="69" t="s">
        <v>383</v>
      </c>
      <c r="B95" s="70" t="s">
        <v>308</v>
      </c>
      <c r="C95" s="71" t="s">
        <v>958</v>
      </c>
      <c r="D95" s="72"/>
      <c r="E95" s="223"/>
      <c r="F95" s="223"/>
      <c r="G95" s="223"/>
      <c r="H95" s="222"/>
      <c r="I95" s="54"/>
    </row>
    <row r="96" spans="1:9" s="62" customFormat="1" x14ac:dyDescent="0.25">
      <c r="A96" s="69" t="s">
        <v>384</v>
      </c>
      <c r="B96" s="93" t="s">
        <v>385</v>
      </c>
      <c r="C96" s="71" t="s">
        <v>958</v>
      </c>
      <c r="D96" s="72"/>
      <c r="E96" s="223"/>
      <c r="F96" s="223"/>
      <c r="G96" s="223"/>
      <c r="H96" s="222"/>
      <c r="I96" s="54"/>
    </row>
    <row r="97" spans="1:9" s="62" customFormat="1" x14ac:dyDescent="0.25">
      <c r="A97" s="69" t="s">
        <v>29</v>
      </c>
      <c r="B97" s="75" t="s">
        <v>386</v>
      </c>
      <c r="C97" s="71" t="s">
        <v>958</v>
      </c>
      <c r="D97" s="72"/>
      <c r="E97" s="223"/>
      <c r="F97" s="223"/>
      <c r="G97" s="223"/>
      <c r="H97" s="222"/>
      <c r="I97" s="54"/>
    </row>
    <row r="98" spans="1:9" s="62" customFormat="1" x14ac:dyDescent="0.25">
      <c r="A98" s="69" t="s">
        <v>387</v>
      </c>
      <c r="B98" s="77" t="s">
        <v>388</v>
      </c>
      <c r="C98" s="71" t="s">
        <v>958</v>
      </c>
      <c r="D98" s="72"/>
      <c r="E98" s="223"/>
      <c r="F98" s="223"/>
      <c r="G98" s="223"/>
      <c r="H98" s="222"/>
      <c r="I98" s="54"/>
    </row>
    <row r="99" spans="1:9" s="62" customFormat="1" x14ac:dyDescent="0.25">
      <c r="A99" s="69" t="s">
        <v>389</v>
      </c>
      <c r="B99" s="77" t="s">
        <v>390</v>
      </c>
      <c r="C99" s="71" t="s">
        <v>958</v>
      </c>
      <c r="D99" s="72"/>
      <c r="E99" s="223"/>
      <c r="F99" s="223"/>
      <c r="G99" s="223"/>
      <c r="H99" s="222"/>
      <c r="I99" s="54"/>
    </row>
    <row r="100" spans="1:9" s="62" customFormat="1" x14ac:dyDescent="0.25">
      <c r="A100" s="69" t="s">
        <v>391</v>
      </c>
      <c r="B100" s="77" t="s">
        <v>392</v>
      </c>
      <c r="C100" s="71" t="s">
        <v>958</v>
      </c>
      <c r="D100" s="72"/>
      <c r="E100" s="223"/>
      <c r="F100" s="223"/>
      <c r="G100" s="223"/>
      <c r="H100" s="222"/>
      <c r="I100" s="54"/>
    </row>
    <row r="101" spans="1:9" s="62" customFormat="1" x14ac:dyDescent="0.25">
      <c r="A101" s="69" t="s">
        <v>393</v>
      </c>
      <c r="B101" s="79" t="s">
        <v>394</v>
      </c>
      <c r="C101" s="71" t="s">
        <v>958</v>
      </c>
      <c r="D101" s="72"/>
      <c r="E101" s="223"/>
      <c r="F101" s="223"/>
      <c r="G101" s="223"/>
      <c r="H101" s="222"/>
      <c r="I101" s="54"/>
    </row>
    <row r="102" spans="1:9" s="62" customFormat="1" x14ac:dyDescent="0.25">
      <c r="A102" s="69" t="s">
        <v>395</v>
      </c>
      <c r="B102" s="76" t="s">
        <v>396</v>
      </c>
      <c r="C102" s="71" t="s">
        <v>958</v>
      </c>
      <c r="D102" s="72"/>
      <c r="E102" s="223"/>
      <c r="F102" s="223"/>
      <c r="G102" s="223"/>
      <c r="H102" s="222"/>
      <c r="I102" s="54"/>
    </row>
    <row r="103" spans="1:9" s="62" customFormat="1" x14ac:dyDescent="0.25">
      <c r="A103" s="69" t="s">
        <v>30</v>
      </c>
      <c r="B103" s="78" t="s">
        <v>353</v>
      </c>
      <c r="C103" s="71" t="s">
        <v>958</v>
      </c>
      <c r="D103" s="72"/>
      <c r="E103" s="223"/>
      <c r="F103" s="223"/>
      <c r="G103" s="223"/>
      <c r="H103" s="222"/>
      <c r="I103" s="54"/>
    </row>
    <row r="104" spans="1:9" s="62" customFormat="1" x14ac:dyDescent="0.25">
      <c r="A104" s="69" t="s">
        <v>397</v>
      </c>
      <c r="B104" s="76" t="s">
        <v>398</v>
      </c>
      <c r="C104" s="71" t="s">
        <v>958</v>
      </c>
      <c r="D104" s="72"/>
      <c r="E104" s="223"/>
      <c r="F104" s="223"/>
      <c r="G104" s="223"/>
      <c r="H104" s="222"/>
      <c r="I104" s="54"/>
    </row>
    <row r="105" spans="1:9" s="62" customFormat="1" x14ac:dyDescent="0.25">
      <c r="A105" s="69" t="s">
        <v>399</v>
      </c>
      <c r="B105" s="76" t="s">
        <v>400</v>
      </c>
      <c r="C105" s="71" t="s">
        <v>958</v>
      </c>
      <c r="D105" s="72"/>
      <c r="E105" s="223"/>
      <c r="F105" s="223"/>
      <c r="G105" s="223"/>
      <c r="H105" s="222"/>
      <c r="I105" s="54"/>
    </row>
    <row r="106" spans="1:9" s="62" customFormat="1" x14ac:dyDescent="0.25">
      <c r="A106" s="69" t="s">
        <v>401</v>
      </c>
      <c r="B106" s="76" t="s">
        <v>402</v>
      </c>
      <c r="C106" s="71" t="s">
        <v>958</v>
      </c>
      <c r="D106" s="72"/>
      <c r="E106" s="223"/>
      <c r="F106" s="223"/>
      <c r="G106" s="223"/>
      <c r="H106" s="222"/>
      <c r="I106" s="54"/>
    </row>
    <row r="107" spans="1:9" s="62" customFormat="1" x14ac:dyDescent="0.25">
      <c r="A107" s="69" t="s">
        <v>403</v>
      </c>
      <c r="B107" s="79" t="s">
        <v>404</v>
      </c>
      <c r="C107" s="71" t="s">
        <v>958</v>
      </c>
      <c r="D107" s="72"/>
      <c r="E107" s="223"/>
      <c r="F107" s="223"/>
      <c r="G107" s="223"/>
      <c r="H107" s="222"/>
      <c r="I107" s="54"/>
    </row>
    <row r="108" spans="1:9" s="62" customFormat="1" x14ac:dyDescent="0.25">
      <c r="A108" s="69" t="s">
        <v>405</v>
      </c>
      <c r="B108" s="76" t="s">
        <v>406</v>
      </c>
      <c r="C108" s="71" t="s">
        <v>958</v>
      </c>
      <c r="D108" s="72"/>
      <c r="E108" s="223"/>
      <c r="F108" s="223"/>
      <c r="G108" s="223"/>
      <c r="H108" s="222"/>
      <c r="I108" s="54"/>
    </row>
    <row r="109" spans="1:9" s="62" customFormat="1" x14ac:dyDescent="0.25">
      <c r="A109" s="69" t="s">
        <v>407</v>
      </c>
      <c r="B109" s="93" t="s">
        <v>408</v>
      </c>
      <c r="C109" s="71" t="s">
        <v>958</v>
      </c>
      <c r="D109" s="72"/>
      <c r="E109" s="223"/>
      <c r="F109" s="223"/>
      <c r="G109" s="223"/>
      <c r="H109" s="222"/>
      <c r="I109" s="54"/>
    </row>
    <row r="110" spans="1:9" s="62" customFormat="1" ht="31.5" x14ac:dyDescent="0.25">
      <c r="A110" s="69" t="s">
        <v>31</v>
      </c>
      <c r="B110" s="75" t="s">
        <v>409</v>
      </c>
      <c r="C110" s="71" t="s">
        <v>958</v>
      </c>
      <c r="D110" s="72"/>
      <c r="E110" s="223"/>
      <c r="F110" s="223"/>
      <c r="G110" s="223"/>
      <c r="H110" s="222"/>
      <c r="I110" s="54"/>
    </row>
    <row r="111" spans="1:9" s="62" customFormat="1" ht="31.5" x14ac:dyDescent="0.25">
      <c r="A111" s="69" t="s">
        <v>410</v>
      </c>
      <c r="B111" s="77" t="s">
        <v>291</v>
      </c>
      <c r="C111" s="71" t="s">
        <v>958</v>
      </c>
      <c r="D111" s="72"/>
      <c r="E111" s="223"/>
      <c r="F111" s="223"/>
      <c r="G111" s="223"/>
      <c r="H111" s="222"/>
      <c r="I111" s="54"/>
    </row>
    <row r="112" spans="1:9" s="62" customFormat="1" ht="31.5" x14ac:dyDescent="0.25">
      <c r="A112" s="69" t="s">
        <v>411</v>
      </c>
      <c r="B112" s="77" t="s">
        <v>292</v>
      </c>
      <c r="C112" s="71" t="s">
        <v>958</v>
      </c>
      <c r="D112" s="72"/>
      <c r="E112" s="223"/>
      <c r="F112" s="223"/>
      <c r="G112" s="223"/>
      <c r="H112" s="222"/>
      <c r="I112" s="54"/>
    </row>
    <row r="113" spans="1:9" s="62" customFormat="1" ht="31.5" x14ac:dyDescent="0.25">
      <c r="A113" s="69" t="s">
        <v>412</v>
      </c>
      <c r="B113" s="77" t="s">
        <v>293</v>
      </c>
      <c r="C113" s="71" t="s">
        <v>958</v>
      </c>
      <c r="D113" s="72"/>
      <c r="E113" s="223"/>
      <c r="F113" s="223"/>
      <c r="G113" s="223"/>
      <c r="H113" s="222"/>
      <c r="I113" s="54"/>
    </row>
    <row r="114" spans="1:9" s="62" customFormat="1" x14ac:dyDescent="0.25">
      <c r="A114" s="69" t="s">
        <v>32</v>
      </c>
      <c r="B114" s="70" t="s">
        <v>294</v>
      </c>
      <c r="C114" s="71" t="s">
        <v>958</v>
      </c>
      <c r="D114" s="72"/>
      <c r="E114" s="223"/>
      <c r="F114" s="223"/>
      <c r="G114" s="223"/>
      <c r="H114" s="222"/>
      <c r="I114" s="54"/>
    </row>
    <row r="115" spans="1:9" s="62" customFormat="1" x14ac:dyDescent="0.25">
      <c r="A115" s="69" t="s">
        <v>33</v>
      </c>
      <c r="B115" s="70" t="s">
        <v>295</v>
      </c>
      <c r="C115" s="71" t="s">
        <v>958</v>
      </c>
      <c r="D115" s="72"/>
      <c r="E115" s="223"/>
      <c r="F115" s="223"/>
      <c r="G115" s="223"/>
      <c r="H115" s="222"/>
      <c r="I115" s="54"/>
    </row>
    <row r="116" spans="1:9" s="62" customFormat="1" x14ac:dyDescent="0.25">
      <c r="A116" s="69" t="s">
        <v>34</v>
      </c>
      <c r="B116" s="70" t="s">
        <v>296</v>
      </c>
      <c r="C116" s="71" t="s">
        <v>958</v>
      </c>
      <c r="D116" s="72"/>
      <c r="E116" s="223"/>
      <c r="F116" s="223"/>
      <c r="G116" s="223"/>
      <c r="H116" s="222"/>
      <c r="I116" s="54"/>
    </row>
    <row r="117" spans="1:9" s="62" customFormat="1" x14ac:dyDescent="0.25">
      <c r="A117" s="69" t="s">
        <v>413</v>
      </c>
      <c r="B117" s="70" t="s">
        <v>298</v>
      </c>
      <c r="C117" s="71" t="s">
        <v>958</v>
      </c>
      <c r="D117" s="72"/>
      <c r="E117" s="223"/>
      <c r="F117" s="223"/>
      <c r="G117" s="223"/>
      <c r="H117" s="222"/>
      <c r="I117" s="54"/>
    </row>
    <row r="118" spans="1:9" s="62" customFormat="1" x14ac:dyDescent="0.25">
      <c r="A118" s="69" t="s">
        <v>414</v>
      </c>
      <c r="B118" s="70" t="s">
        <v>300</v>
      </c>
      <c r="C118" s="71" t="s">
        <v>958</v>
      </c>
      <c r="D118" s="72"/>
      <c r="E118" s="223"/>
      <c r="F118" s="223"/>
      <c r="G118" s="223"/>
      <c r="H118" s="222"/>
      <c r="I118" s="54"/>
    </row>
    <row r="119" spans="1:9" s="62" customFormat="1" x14ac:dyDescent="0.25">
      <c r="A119" s="69" t="s">
        <v>415</v>
      </c>
      <c r="B119" s="70" t="s">
        <v>302</v>
      </c>
      <c r="C119" s="71" t="s">
        <v>958</v>
      </c>
      <c r="D119" s="72"/>
      <c r="E119" s="223"/>
      <c r="F119" s="223"/>
      <c r="G119" s="223"/>
      <c r="H119" s="222"/>
      <c r="I119" s="54"/>
    </row>
    <row r="120" spans="1:9" s="62" customFormat="1" ht="31.5" x14ac:dyDescent="0.25">
      <c r="A120" s="69" t="s">
        <v>416</v>
      </c>
      <c r="B120" s="75" t="s">
        <v>304</v>
      </c>
      <c r="C120" s="71" t="s">
        <v>958</v>
      </c>
      <c r="D120" s="72"/>
      <c r="E120" s="223"/>
      <c r="F120" s="223"/>
      <c r="G120" s="223"/>
      <c r="H120" s="222"/>
      <c r="I120" s="54"/>
    </row>
    <row r="121" spans="1:9" s="62" customFormat="1" x14ac:dyDescent="0.25">
      <c r="A121" s="69" t="s">
        <v>417</v>
      </c>
      <c r="B121" s="76" t="s">
        <v>198</v>
      </c>
      <c r="C121" s="71" t="s">
        <v>958</v>
      </c>
      <c r="D121" s="72"/>
      <c r="E121" s="223"/>
      <c r="F121" s="223"/>
      <c r="G121" s="223"/>
      <c r="H121" s="222"/>
      <c r="I121" s="54"/>
    </row>
    <row r="122" spans="1:9" s="62" customFormat="1" x14ac:dyDescent="0.25">
      <c r="A122" s="69" t="s">
        <v>418</v>
      </c>
      <c r="B122" s="76" t="s">
        <v>199</v>
      </c>
      <c r="C122" s="71" t="s">
        <v>958</v>
      </c>
      <c r="D122" s="72"/>
      <c r="E122" s="223"/>
      <c r="F122" s="223"/>
      <c r="G122" s="223"/>
      <c r="H122" s="222"/>
      <c r="I122" s="54"/>
    </row>
    <row r="123" spans="1:9" s="62" customFormat="1" x14ac:dyDescent="0.25">
      <c r="A123" s="69" t="s">
        <v>419</v>
      </c>
      <c r="B123" s="70" t="s">
        <v>308</v>
      </c>
      <c r="C123" s="71" t="s">
        <v>958</v>
      </c>
      <c r="D123" s="72"/>
      <c r="E123" s="223"/>
      <c r="F123" s="223"/>
      <c r="G123" s="223"/>
      <c r="H123" s="222"/>
      <c r="I123" s="54"/>
    </row>
    <row r="124" spans="1:9" s="62" customFormat="1" x14ac:dyDescent="0.25">
      <c r="A124" s="69" t="s">
        <v>420</v>
      </c>
      <c r="B124" s="93" t="s">
        <v>421</v>
      </c>
      <c r="C124" s="71" t="s">
        <v>958</v>
      </c>
      <c r="D124" s="72"/>
      <c r="E124" s="223"/>
      <c r="F124" s="223"/>
      <c r="G124" s="223"/>
      <c r="H124" s="222"/>
      <c r="I124" s="54"/>
    </row>
    <row r="125" spans="1:9" s="62" customFormat="1" x14ac:dyDescent="0.25">
      <c r="A125" s="69" t="s">
        <v>35</v>
      </c>
      <c r="B125" s="70" t="s">
        <v>290</v>
      </c>
      <c r="C125" s="71" t="s">
        <v>958</v>
      </c>
      <c r="D125" s="72"/>
      <c r="E125" s="223"/>
      <c r="F125" s="223"/>
      <c r="G125" s="223"/>
      <c r="H125" s="222"/>
      <c r="I125" s="54"/>
    </row>
    <row r="126" spans="1:9" s="62" customFormat="1" ht="31.5" x14ac:dyDescent="0.25">
      <c r="A126" s="69" t="s">
        <v>422</v>
      </c>
      <c r="B126" s="77" t="s">
        <v>291</v>
      </c>
      <c r="C126" s="71" t="s">
        <v>958</v>
      </c>
      <c r="D126" s="72"/>
      <c r="E126" s="223"/>
      <c r="F126" s="223"/>
      <c r="G126" s="223"/>
      <c r="H126" s="222"/>
      <c r="I126" s="54"/>
    </row>
    <row r="127" spans="1:9" s="62" customFormat="1" ht="31.5" x14ac:dyDescent="0.25">
      <c r="A127" s="69" t="s">
        <v>423</v>
      </c>
      <c r="B127" s="77" t="s">
        <v>292</v>
      </c>
      <c r="C127" s="71" t="s">
        <v>958</v>
      </c>
      <c r="D127" s="72"/>
      <c r="E127" s="223"/>
      <c r="F127" s="223"/>
      <c r="G127" s="223"/>
      <c r="H127" s="222"/>
      <c r="I127" s="54"/>
    </row>
    <row r="128" spans="1:9" s="62" customFormat="1" ht="31.5" x14ac:dyDescent="0.25">
      <c r="A128" s="69" t="s">
        <v>424</v>
      </c>
      <c r="B128" s="77" t="s">
        <v>293</v>
      </c>
      <c r="C128" s="71" t="s">
        <v>958</v>
      </c>
      <c r="D128" s="72"/>
      <c r="E128" s="223"/>
      <c r="F128" s="223"/>
      <c r="G128" s="223"/>
      <c r="H128" s="222"/>
      <c r="I128" s="54"/>
    </row>
    <row r="129" spans="1:9" s="62" customFormat="1" x14ac:dyDescent="0.25">
      <c r="A129" s="69" t="s">
        <v>36</v>
      </c>
      <c r="B129" s="78" t="s">
        <v>425</v>
      </c>
      <c r="C129" s="71" t="s">
        <v>958</v>
      </c>
      <c r="D129" s="72"/>
      <c r="E129" s="223"/>
      <c r="F129" s="223"/>
      <c r="G129" s="223"/>
      <c r="H129" s="222"/>
      <c r="I129" s="54"/>
    </row>
    <row r="130" spans="1:9" s="62" customFormat="1" x14ac:dyDescent="0.25">
      <c r="A130" s="69" t="s">
        <v>37</v>
      </c>
      <c r="B130" s="78" t="s">
        <v>426</v>
      </c>
      <c r="C130" s="71" t="s">
        <v>958</v>
      </c>
      <c r="D130" s="72"/>
      <c r="E130" s="223"/>
      <c r="F130" s="223"/>
      <c r="G130" s="223"/>
      <c r="H130" s="222"/>
      <c r="I130" s="54"/>
    </row>
    <row r="131" spans="1:9" s="62" customFormat="1" x14ac:dyDescent="0.25">
      <c r="A131" s="69" t="s">
        <v>38</v>
      </c>
      <c r="B131" s="78" t="s">
        <v>427</v>
      </c>
      <c r="C131" s="71" t="s">
        <v>958</v>
      </c>
      <c r="D131" s="72"/>
      <c r="E131" s="223"/>
      <c r="F131" s="223"/>
      <c r="G131" s="223"/>
      <c r="H131" s="222"/>
      <c r="I131" s="54"/>
    </row>
    <row r="132" spans="1:9" s="62" customFormat="1" x14ac:dyDescent="0.25">
      <c r="A132" s="69" t="s">
        <v>428</v>
      </c>
      <c r="B132" s="78" t="s">
        <v>429</v>
      </c>
      <c r="C132" s="71" t="s">
        <v>958</v>
      </c>
      <c r="D132" s="72"/>
      <c r="E132" s="223"/>
      <c r="F132" s="223"/>
      <c r="G132" s="223"/>
      <c r="H132" s="222"/>
      <c r="I132" s="54"/>
    </row>
    <row r="133" spans="1:9" s="62" customFormat="1" x14ac:dyDescent="0.25">
      <c r="A133" s="69" t="s">
        <v>430</v>
      </c>
      <c r="B133" s="78" t="s">
        <v>431</v>
      </c>
      <c r="C133" s="71" t="s">
        <v>958</v>
      </c>
      <c r="D133" s="72"/>
      <c r="E133" s="223"/>
      <c r="F133" s="223"/>
      <c r="G133" s="223"/>
      <c r="H133" s="222"/>
      <c r="I133" s="54"/>
    </row>
    <row r="134" spans="1:9" s="62" customFormat="1" x14ac:dyDescent="0.25">
      <c r="A134" s="69" t="s">
        <v>432</v>
      </c>
      <c r="B134" s="78" t="s">
        <v>433</v>
      </c>
      <c r="C134" s="71" t="s">
        <v>958</v>
      </c>
      <c r="D134" s="72"/>
      <c r="E134" s="223"/>
      <c r="F134" s="223"/>
      <c r="G134" s="223"/>
      <c r="H134" s="222"/>
      <c r="I134" s="54"/>
    </row>
    <row r="135" spans="1:9" s="62" customFormat="1" ht="31.5" x14ac:dyDescent="0.25">
      <c r="A135" s="69" t="s">
        <v>434</v>
      </c>
      <c r="B135" s="78" t="s">
        <v>304</v>
      </c>
      <c r="C135" s="71" t="s">
        <v>958</v>
      </c>
      <c r="D135" s="72"/>
      <c r="E135" s="223"/>
      <c r="F135" s="223"/>
      <c r="G135" s="223"/>
      <c r="H135" s="222"/>
      <c r="I135" s="54"/>
    </row>
    <row r="136" spans="1:9" s="62" customFormat="1" x14ac:dyDescent="0.25">
      <c r="A136" s="69" t="s">
        <v>435</v>
      </c>
      <c r="B136" s="76" t="s">
        <v>436</v>
      </c>
      <c r="C136" s="71" t="s">
        <v>958</v>
      </c>
      <c r="D136" s="72"/>
      <c r="E136" s="223"/>
      <c r="F136" s="223"/>
      <c r="G136" s="223"/>
      <c r="H136" s="222"/>
      <c r="I136" s="54"/>
    </row>
    <row r="137" spans="1:9" s="62" customFormat="1" x14ac:dyDescent="0.25">
      <c r="A137" s="69" t="s">
        <v>437</v>
      </c>
      <c r="B137" s="76" t="s">
        <v>199</v>
      </c>
      <c r="C137" s="71" t="s">
        <v>958</v>
      </c>
      <c r="D137" s="72"/>
      <c r="E137" s="223"/>
      <c r="F137" s="223"/>
      <c r="G137" s="223"/>
      <c r="H137" s="222"/>
      <c r="I137" s="54"/>
    </row>
    <row r="138" spans="1:9" s="62" customFormat="1" x14ac:dyDescent="0.25">
      <c r="A138" s="69" t="s">
        <v>438</v>
      </c>
      <c r="B138" s="78" t="s">
        <v>439</v>
      </c>
      <c r="C138" s="71" t="s">
        <v>958</v>
      </c>
      <c r="D138" s="72"/>
      <c r="E138" s="223"/>
      <c r="F138" s="223"/>
      <c r="G138" s="223"/>
      <c r="H138" s="222"/>
      <c r="I138" s="54"/>
    </row>
    <row r="139" spans="1:9" s="62" customFormat="1" x14ac:dyDescent="0.25">
      <c r="A139" s="69" t="s">
        <v>440</v>
      </c>
      <c r="B139" s="93" t="s">
        <v>441</v>
      </c>
      <c r="C139" s="71" t="s">
        <v>958</v>
      </c>
      <c r="D139" s="72"/>
      <c r="E139" s="223"/>
      <c r="F139" s="223"/>
      <c r="G139" s="223"/>
      <c r="H139" s="222"/>
      <c r="I139" s="54"/>
    </row>
    <row r="140" spans="1:9" s="62" customFormat="1" x14ac:dyDescent="0.25">
      <c r="A140" s="69" t="s">
        <v>39</v>
      </c>
      <c r="B140" s="70" t="s">
        <v>290</v>
      </c>
      <c r="C140" s="71" t="s">
        <v>958</v>
      </c>
      <c r="D140" s="72"/>
      <c r="E140" s="223"/>
      <c r="F140" s="223"/>
      <c r="G140" s="223"/>
      <c r="H140" s="222"/>
      <c r="I140" s="54"/>
    </row>
    <row r="141" spans="1:9" s="62" customFormat="1" ht="31.5" x14ac:dyDescent="0.25">
      <c r="A141" s="69" t="s">
        <v>442</v>
      </c>
      <c r="B141" s="77" t="s">
        <v>291</v>
      </c>
      <c r="C141" s="71" t="s">
        <v>958</v>
      </c>
      <c r="D141" s="72"/>
      <c r="E141" s="223"/>
      <c r="F141" s="223"/>
      <c r="G141" s="223"/>
      <c r="H141" s="222"/>
      <c r="I141" s="54"/>
    </row>
    <row r="142" spans="1:9" s="62" customFormat="1" ht="31.5" x14ac:dyDescent="0.25">
      <c r="A142" s="69" t="s">
        <v>443</v>
      </c>
      <c r="B142" s="77" t="s">
        <v>292</v>
      </c>
      <c r="C142" s="71" t="s">
        <v>958</v>
      </c>
      <c r="D142" s="72"/>
      <c r="E142" s="223"/>
      <c r="F142" s="223"/>
      <c r="G142" s="223"/>
      <c r="H142" s="222"/>
      <c r="I142" s="54"/>
    </row>
    <row r="143" spans="1:9" s="62" customFormat="1" ht="31.5" x14ac:dyDescent="0.25">
      <c r="A143" s="69" t="s">
        <v>444</v>
      </c>
      <c r="B143" s="77" t="s">
        <v>293</v>
      </c>
      <c r="C143" s="71" t="s">
        <v>958</v>
      </c>
      <c r="D143" s="72"/>
      <c r="E143" s="223"/>
      <c r="F143" s="223"/>
      <c r="G143" s="223"/>
      <c r="H143" s="222"/>
      <c r="I143" s="54"/>
    </row>
    <row r="144" spans="1:9" s="62" customFormat="1" x14ac:dyDescent="0.25">
      <c r="A144" s="69" t="s">
        <v>40</v>
      </c>
      <c r="B144" s="70" t="s">
        <v>294</v>
      </c>
      <c r="C144" s="71" t="s">
        <v>958</v>
      </c>
      <c r="D144" s="72"/>
      <c r="E144" s="223"/>
      <c r="F144" s="223"/>
      <c r="G144" s="223"/>
      <c r="H144" s="222"/>
      <c r="I144" s="54"/>
    </row>
    <row r="145" spans="1:9" s="62" customFormat="1" x14ac:dyDescent="0.25">
      <c r="A145" s="69" t="s">
        <v>41</v>
      </c>
      <c r="B145" s="70" t="s">
        <v>295</v>
      </c>
      <c r="C145" s="71" t="s">
        <v>958</v>
      </c>
      <c r="D145" s="72"/>
      <c r="E145" s="223"/>
      <c r="F145" s="223"/>
      <c r="G145" s="223"/>
      <c r="H145" s="222"/>
      <c r="I145" s="54"/>
    </row>
    <row r="146" spans="1:9" s="62" customFormat="1" x14ac:dyDescent="0.25">
      <c r="A146" s="69" t="s">
        <v>42</v>
      </c>
      <c r="B146" s="70" t="s">
        <v>296</v>
      </c>
      <c r="C146" s="71" t="s">
        <v>958</v>
      </c>
      <c r="D146" s="72"/>
      <c r="E146" s="223"/>
      <c r="F146" s="223"/>
      <c r="G146" s="223"/>
      <c r="H146" s="222"/>
      <c r="I146" s="54"/>
    </row>
    <row r="147" spans="1:9" s="62" customFormat="1" x14ac:dyDescent="0.25">
      <c r="A147" s="69" t="s">
        <v>445</v>
      </c>
      <c r="B147" s="75" t="s">
        <v>298</v>
      </c>
      <c r="C147" s="71" t="s">
        <v>958</v>
      </c>
      <c r="D147" s="72"/>
      <c r="E147" s="223"/>
      <c r="F147" s="223"/>
      <c r="G147" s="223"/>
      <c r="H147" s="222"/>
      <c r="I147" s="54"/>
    </row>
    <row r="148" spans="1:9" s="62" customFormat="1" x14ac:dyDescent="0.25">
      <c r="A148" s="69" t="s">
        <v>446</v>
      </c>
      <c r="B148" s="70" t="s">
        <v>300</v>
      </c>
      <c r="C148" s="71" t="s">
        <v>958</v>
      </c>
      <c r="D148" s="72"/>
      <c r="E148" s="223"/>
      <c r="F148" s="223"/>
      <c r="G148" s="223"/>
      <c r="H148" s="222"/>
      <c r="I148" s="54"/>
    </row>
    <row r="149" spans="1:9" s="62" customFormat="1" x14ac:dyDescent="0.25">
      <c r="A149" s="69" t="s">
        <v>447</v>
      </c>
      <c r="B149" s="70" t="s">
        <v>302</v>
      </c>
      <c r="C149" s="71" t="s">
        <v>958</v>
      </c>
      <c r="D149" s="72"/>
      <c r="E149" s="223"/>
      <c r="F149" s="223"/>
      <c r="G149" s="223"/>
      <c r="H149" s="222"/>
      <c r="I149" s="54"/>
    </row>
    <row r="150" spans="1:9" s="62" customFormat="1" ht="31.5" x14ac:dyDescent="0.25">
      <c r="A150" s="69" t="s">
        <v>448</v>
      </c>
      <c r="B150" s="75" t="s">
        <v>304</v>
      </c>
      <c r="C150" s="71" t="s">
        <v>958</v>
      </c>
      <c r="D150" s="72"/>
      <c r="E150" s="223"/>
      <c r="F150" s="223"/>
      <c r="G150" s="223"/>
      <c r="H150" s="222"/>
      <c r="I150" s="54"/>
    </row>
    <row r="151" spans="1:9" s="62" customFormat="1" x14ac:dyDescent="0.25">
      <c r="A151" s="69" t="s">
        <v>449</v>
      </c>
      <c r="B151" s="76" t="s">
        <v>198</v>
      </c>
      <c r="C151" s="71" t="s">
        <v>958</v>
      </c>
      <c r="D151" s="72"/>
      <c r="E151" s="223"/>
      <c r="F151" s="223"/>
      <c r="G151" s="223"/>
      <c r="H151" s="222"/>
      <c r="I151" s="54"/>
    </row>
    <row r="152" spans="1:9" s="62" customFormat="1" x14ac:dyDescent="0.25">
      <c r="A152" s="69" t="s">
        <v>450</v>
      </c>
      <c r="B152" s="76" t="s">
        <v>199</v>
      </c>
      <c r="C152" s="71" t="s">
        <v>958</v>
      </c>
      <c r="D152" s="72"/>
      <c r="E152" s="223"/>
      <c r="F152" s="223"/>
      <c r="G152" s="223"/>
      <c r="H152" s="222"/>
      <c r="I152" s="54"/>
    </row>
    <row r="153" spans="1:9" s="62" customFormat="1" x14ac:dyDescent="0.25">
      <c r="A153" s="69" t="s">
        <v>451</v>
      </c>
      <c r="B153" s="70" t="s">
        <v>308</v>
      </c>
      <c r="C153" s="71" t="s">
        <v>958</v>
      </c>
      <c r="D153" s="72"/>
      <c r="E153" s="223"/>
      <c r="F153" s="223"/>
      <c r="G153" s="223"/>
      <c r="H153" s="222"/>
      <c r="I153" s="54"/>
    </row>
    <row r="154" spans="1:9" s="62" customFormat="1" x14ac:dyDescent="0.25">
      <c r="A154" s="69" t="s">
        <v>452</v>
      </c>
      <c r="B154" s="93" t="s">
        <v>453</v>
      </c>
      <c r="C154" s="71" t="s">
        <v>958</v>
      </c>
      <c r="D154" s="72"/>
      <c r="E154" s="223"/>
      <c r="F154" s="223"/>
      <c r="G154" s="223"/>
      <c r="H154" s="222"/>
      <c r="I154" s="54"/>
    </row>
    <row r="155" spans="1:9" s="62" customFormat="1" x14ac:dyDescent="0.25">
      <c r="A155" s="69" t="s">
        <v>43</v>
      </c>
      <c r="B155" s="78" t="s">
        <v>454</v>
      </c>
      <c r="C155" s="71" t="s">
        <v>958</v>
      </c>
      <c r="D155" s="72"/>
      <c r="E155" s="223"/>
      <c r="F155" s="223"/>
      <c r="G155" s="223"/>
      <c r="H155" s="222"/>
      <c r="I155" s="54"/>
    </row>
    <row r="156" spans="1:9" s="62" customFormat="1" x14ac:dyDescent="0.25">
      <c r="A156" s="69" t="s">
        <v>44</v>
      </c>
      <c r="B156" s="78" t="s">
        <v>455</v>
      </c>
      <c r="C156" s="71" t="s">
        <v>958</v>
      </c>
      <c r="D156" s="72"/>
      <c r="E156" s="223"/>
      <c r="F156" s="223"/>
      <c r="G156" s="223"/>
      <c r="H156" s="222"/>
      <c r="I156" s="54"/>
    </row>
    <row r="157" spans="1:9" s="62" customFormat="1" x14ac:dyDescent="0.25">
      <c r="A157" s="69" t="s">
        <v>45</v>
      </c>
      <c r="B157" s="78" t="s">
        <v>456</v>
      </c>
      <c r="C157" s="71" t="s">
        <v>958</v>
      </c>
      <c r="D157" s="72"/>
      <c r="E157" s="223"/>
      <c r="F157" s="223"/>
      <c r="G157" s="223"/>
      <c r="H157" s="222"/>
      <c r="I157" s="54"/>
    </row>
    <row r="158" spans="1:9" s="62" customFormat="1" ht="16.5" thickBot="1" x14ac:dyDescent="0.3">
      <c r="A158" s="86" t="s">
        <v>46</v>
      </c>
      <c r="B158" s="78" t="s">
        <v>457</v>
      </c>
      <c r="C158" s="88" t="s">
        <v>958</v>
      </c>
      <c r="D158" s="89"/>
      <c r="E158" s="227"/>
      <c r="F158" s="227"/>
      <c r="G158" s="227"/>
      <c r="H158" s="228"/>
      <c r="I158" s="54"/>
    </row>
    <row r="159" spans="1:9" s="62" customFormat="1" x14ac:dyDescent="0.25">
      <c r="A159" s="63" t="s">
        <v>458</v>
      </c>
      <c r="B159" s="64" t="s">
        <v>361</v>
      </c>
      <c r="C159" s="65" t="s">
        <v>459</v>
      </c>
      <c r="D159" s="66"/>
      <c r="E159" s="226"/>
      <c r="F159" s="226"/>
      <c r="G159" s="226"/>
      <c r="H159" s="221"/>
      <c r="I159" s="54"/>
    </row>
    <row r="160" spans="1:9" s="62" customFormat="1" ht="31.5" x14ac:dyDescent="0.25">
      <c r="A160" s="69" t="s">
        <v>47</v>
      </c>
      <c r="B160" s="78" t="s">
        <v>460</v>
      </c>
      <c r="C160" s="71" t="s">
        <v>958</v>
      </c>
      <c r="D160" s="72"/>
      <c r="E160" s="223"/>
      <c r="F160" s="223"/>
      <c r="G160" s="223"/>
      <c r="H160" s="222"/>
      <c r="I160" s="54"/>
    </row>
    <row r="161" spans="1:9" s="62" customFormat="1" x14ac:dyDescent="0.25">
      <c r="A161" s="69" t="s">
        <v>48</v>
      </c>
      <c r="B161" s="78" t="s">
        <v>461</v>
      </c>
      <c r="C161" s="71" t="s">
        <v>958</v>
      </c>
      <c r="D161" s="72"/>
      <c r="E161" s="223"/>
      <c r="F161" s="223"/>
      <c r="G161" s="223"/>
      <c r="H161" s="222"/>
      <c r="I161" s="54"/>
    </row>
    <row r="162" spans="1:9" s="62" customFormat="1" x14ac:dyDescent="0.25">
      <c r="A162" s="69" t="s">
        <v>462</v>
      </c>
      <c r="B162" s="77" t="s">
        <v>463</v>
      </c>
      <c r="C162" s="71" t="s">
        <v>958</v>
      </c>
      <c r="D162" s="72"/>
      <c r="E162" s="223"/>
      <c r="F162" s="223"/>
      <c r="G162" s="223"/>
      <c r="H162" s="222"/>
      <c r="I162" s="54"/>
    </row>
    <row r="163" spans="1:9" s="62" customFormat="1" x14ac:dyDescent="0.25">
      <c r="A163" s="69" t="s">
        <v>49</v>
      </c>
      <c r="B163" s="78" t="s">
        <v>464</v>
      </c>
      <c r="C163" s="71" t="s">
        <v>958</v>
      </c>
      <c r="D163" s="72"/>
      <c r="E163" s="223"/>
      <c r="F163" s="223"/>
      <c r="G163" s="223"/>
      <c r="H163" s="222"/>
      <c r="I163" s="54"/>
    </row>
    <row r="164" spans="1:9" s="62" customFormat="1" x14ac:dyDescent="0.25">
      <c r="A164" s="81" t="s">
        <v>465</v>
      </c>
      <c r="B164" s="77" t="s">
        <v>466</v>
      </c>
      <c r="C164" s="71" t="s">
        <v>958</v>
      </c>
      <c r="D164" s="84"/>
      <c r="E164" s="224"/>
      <c r="F164" s="224"/>
      <c r="G164" s="224"/>
      <c r="H164" s="225"/>
      <c r="I164" s="54"/>
    </row>
    <row r="165" spans="1:9" s="62" customFormat="1" ht="32.25" thickBot="1" x14ac:dyDescent="0.3">
      <c r="A165" s="86" t="s">
        <v>50</v>
      </c>
      <c r="B165" s="94" t="s">
        <v>467</v>
      </c>
      <c r="C165" s="88" t="s">
        <v>459</v>
      </c>
      <c r="D165" s="89"/>
      <c r="E165" s="227"/>
      <c r="F165" s="227"/>
      <c r="G165" s="227"/>
      <c r="H165" s="228"/>
      <c r="I165" s="54"/>
    </row>
    <row r="166" spans="1:9" s="62" customFormat="1" ht="19.5" thickBot="1" x14ac:dyDescent="0.3">
      <c r="A166" s="454" t="s">
        <v>468</v>
      </c>
      <c r="B166" s="455"/>
      <c r="C166" s="455"/>
      <c r="D166" s="455"/>
      <c r="E166" s="455"/>
      <c r="F166" s="455"/>
      <c r="G166" s="455"/>
      <c r="H166" s="456"/>
      <c r="I166" s="54"/>
    </row>
    <row r="167" spans="1:9" s="62" customFormat="1" x14ac:dyDescent="0.25">
      <c r="A167" s="90" t="s">
        <v>469</v>
      </c>
      <c r="B167" s="95" t="s">
        <v>470</v>
      </c>
      <c r="C167" s="91" t="s">
        <v>958</v>
      </c>
      <c r="D167" s="92"/>
      <c r="E167" s="229"/>
      <c r="F167" s="229"/>
      <c r="G167" s="229"/>
      <c r="H167" s="230"/>
      <c r="I167" s="54"/>
    </row>
    <row r="168" spans="1:9" s="62" customFormat="1" x14ac:dyDescent="0.25">
      <c r="A168" s="69" t="s">
        <v>51</v>
      </c>
      <c r="B168" s="70" t="s">
        <v>290</v>
      </c>
      <c r="C168" s="71" t="s">
        <v>958</v>
      </c>
      <c r="D168" s="72"/>
      <c r="E168" s="223"/>
      <c r="F168" s="223"/>
      <c r="G168" s="223"/>
      <c r="H168" s="222"/>
      <c r="I168" s="54"/>
    </row>
    <row r="169" spans="1:9" s="62" customFormat="1" ht="31.5" x14ac:dyDescent="0.25">
      <c r="A169" s="69" t="s">
        <v>471</v>
      </c>
      <c r="B169" s="77" t="s">
        <v>291</v>
      </c>
      <c r="C169" s="71" t="s">
        <v>958</v>
      </c>
      <c r="D169" s="72"/>
      <c r="E169" s="223"/>
      <c r="F169" s="223"/>
      <c r="G169" s="223"/>
      <c r="H169" s="222"/>
      <c r="I169" s="54"/>
    </row>
    <row r="170" spans="1:9" s="62" customFormat="1" ht="31.5" x14ac:dyDescent="0.25">
      <c r="A170" s="69" t="s">
        <v>472</v>
      </c>
      <c r="B170" s="77" t="s">
        <v>292</v>
      </c>
      <c r="C170" s="71" t="s">
        <v>958</v>
      </c>
      <c r="D170" s="72"/>
      <c r="E170" s="223"/>
      <c r="F170" s="223"/>
      <c r="G170" s="223"/>
      <c r="H170" s="222"/>
      <c r="I170" s="54"/>
    </row>
    <row r="171" spans="1:9" s="62" customFormat="1" ht="31.5" x14ac:dyDescent="0.25">
      <c r="A171" s="69" t="s">
        <v>473</v>
      </c>
      <c r="B171" s="77" t="s">
        <v>293</v>
      </c>
      <c r="C171" s="71" t="s">
        <v>958</v>
      </c>
      <c r="D171" s="72"/>
      <c r="E171" s="223"/>
      <c r="F171" s="223"/>
      <c r="G171" s="223"/>
      <c r="H171" s="222"/>
      <c r="I171" s="54"/>
    </row>
    <row r="172" spans="1:9" s="62" customFormat="1" x14ac:dyDescent="0.25">
      <c r="A172" s="69" t="s">
        <v>52</v>
      </c>
      <c r="B172" s="70" t="s">
        <v>294</v>
      </c>
      <c r="C172" s="71" t="s">
        <v>958</v>
      </c>
      <c r="D172" s="72"/>
      <c r="E172" s="223"/>
      <c r="F172" s="223"/>
      <c r="G172" s="223"/>
      <c r="H172" s="222"/>
      <c r="I172" s="54"/>
    </row>
    <row r="173" spans="1:9" s="62" customFormat="1" x14ac:dyDescent="0.25">
      <c r="A173" s="69" t="s">
        <v>53</v>
      </c>
      <c r="B173" s="70" t="s">
        <v>295</v>
      </c>
      <c r="C173" s="71" t="s">
        <v>958</v>
      </c>
      <c r="D173" s="72"/>
      <c r="E173" s="223"/>
      <c r="F173" s="223"/>
      <c r="G173" s="223"/>
      <c r="H173" s="222"/>
      <c r="I173" s="54"/>
    </row>
    <row r="174" spans="1:9" s="62" customFormat="1" x14ac:dyDescent="0.25">
      <c r="A174" s="69" t="s">
        <v>54</v>
      </c>
      <c r="B174" s="70" t="s">
        <v>296</v>
      </c>
      <c r="C174" s="71" t="s">
        <v>958</v>
      </c>
      <c r="D174" s="72"/>
      <c r="E174" s="223"/>
      <c r="F174" s="223"/>
      <c r="G174" s="223"/>
      <c r="H174" s="222"/>
      <c r="I174" s="54"/>
    </row>
    <row r="175" spans="1:9" s="62" customFormat="1" x14ac:dyDescent="0.25">
      <c r="A175" s="69" t="s">
        <v>474</v>
      </c>
      <c r="B175" s="70" t="s">
        <v>298</v>
      </c>
      <c r="C175" s="71" t="s">
        <v>958</v>
      </c>
      <c r="D175" s="72"/>
      <c r="E175" s="223"/>
      <c r="F175" s="223"/>
      <c r="G175" s="223"/>
      <c r="H175" s="222"/>
      <c r="I175" s="54"/>
    </row>
    <row r="176" spans="1:9" s="62" customFormat="1" x14ac:dyDescent="0.25">
      <c r="A176" s="69" t="s">
        <v>475</v>
      </c>
      <c r="B176" s="70" t="s">
        <v>300</v>
      </c>
      <c r="C176" s="71" t="s">
        <v>958</v>
      </c>
      <c r="D176" s="72"/>
      <c r="E176" s="223"/>
      <c r="F176" s="223"/>
      <c r="G176" s="223"/>
      <c r="H176" s="222"/>
      <c r="I176" s="54"/>
    </row>
    <row r="177" spans="1:9" s="62" customFormat="1" x14ac:dyDescent="0.25">
      <c r="A177" s="69" t="s">
        <v>476</v>
      </c>
      <c r="B177" s="70" t="s">
        <v>302</v>
      </c>
      <c r="C177" s="71" t="s">
        <v>958</v>
      </c>
      <c r="D177" s="72"/>
      <c r="E177" s="223"/>
      <c r="F177" s="223"/>
      <c r="G177" s="223"/>
      <c r="H177" s="222"/>
      <c r="I177" s="54"/>
    </row>
    <row r="178" spans="1:9" s="62" customFormat="1" ht="31.5" x14ac:dyDescent="0.25">
      <c r="A178" s="69" t="s">
        <v>477</v>
      </c>
      <c r="B178" s="75" t="s">
        <v>304</v>
      </c>
      <c r="C178" s="71" t="s">
        <v>958</v>
      </c>
      <c r="D178" s="72"/>
      <c r="E178" s="223"/>
      <c r="F178" s="223"/>
      <c r="G178" s="223"/>
      <c r="H178" s="222"/>
      <c r="I178" s="54"/>
    </row>
    <row r="179" spans="1:9" s="62" customFormat="1" x14ac:dyDescent="0.25">
      <c r="A179" s="69" t="s">
        <v>478</v>
      </c>
      <c r="B179" s="76" t="s">
        <v>198</v>
      </c>
      <c r="C179" s="71" t="s">
        <v>958</v>
      </c>
      <c r="D179" s="72"/>
      <c r="E179" s="223"/>
      <c r="F179" s="223"/>
      <c r="G179" s="223"/>
      <c r="H179" s="222"/>
      <c r="I179" s="54"/>
    </row>
    <row r="180" spans="1:9" s="62" customFormat="1" x14ac:dyDescent="0.25">
      <c r="A180" s="69" t="s">
        <v>479</v>
      </c>
      <c r="B180" s="76" t="s">
        <v>199</v>
      </c>
      <c r="C180" s="71" t="s">
        <v>958</v>
      </c>
      <c r="D180" s="72"/>
      <c r="E180" s="223"/>
      <c r="F180" s="223"/>
      <c r="G180" s="223"/>
      <c r="H180" s="222"/>
      <c r="I180" s="54"/>
    </row>
    <row r="181" spans="1:9" s="62" customFormat="1" ht="31.5" x14ac:dyDescent="0.25">
      <c r="A181" s="69" t="s">
        <v>480</v>
      </c>
      <c r="B181" s="78" t="s">
        <v>481</v>
      </c>
      <c r="C181" s="71" t="s">
        <v>958</v>
      </c>
      <c r="D181" s="72"/>
      <c r="E181" s="223"/>
      <c r="F181" s="223"/>
      <c r="G181" s="223"/>
      <c r="H181" s="222"/>
      <c r="I181" s="54"/>
    </row>
    <row r="182" spans="1:9" s="62" customFormat="1" x14ac:dyDescent="0.25">
      <c r="A182" s="69" t="s">
        <v>482</v>
      </c>
      <c r="B182" s="77" t="s">
        <v>483</v>
      </c>
      <c r="C182" s="71" t="s">
        <v>958</v>
      </c>
      <c r="D182" s="72"/>
      <c r="E182" s="223"/>
      <c r="F182" s="223"/>
      <c r="G182" s="223"/>
      <c r="H182" s="222"/>
      <c r="I182" s="54"/>
    </row>
    <row r="183" spans="1:9" s="62" customFormat="1" x14ac:dyDescent="0.25">
      <c r="A183" s="69" t="s">
        <v>484</v>
      </c>
      <c r="B183" s="77" t="s">
        <v>485</v>
      </c>
      <c r="C183" s="71" t="s">
        <v>958</v>
      </c>
      <c r="D183" s="72"/>
      <c r="E183" s="223"/>
      <c r="F183" s="223"/>
      <c r="G183" s="223"/>
      <c r="H183" s="222"/>
      <c r="I183" s="54"/>
    </row>
    <row r="184" spans="1:9" s="62" customFormat="1" x14ac:dyDescent="0.25">
      <c r="A184" s="69" t="s">
        <v>486</v>
      </c>
      <c r="B184" s="70" t="s">
        <v>308</v>
      </c>
      <c r="C184" s="71" t="s">
        <v>958</v>
      </c>
      <c r="D184" s="72"/>
      <c r="E184" s="223"/>
      <c r="F184" s="223"/>
      <c r="G184" s="223"/>
      <c r="H184" s="222"/>
      <c r="I184" s="54"/>
    </row>
    <row r="185" spans="1:9" s="62" customFormat="1" x14ac:dyDescent="0.25">
      <c r="A185" s="69" t="s">
        <v>487</v>
      </c>
      <c r="B185" s="93" t="s">
        <v>488</v>
      </c>
      <c r="C185" s="71" t="s">
        <v>958</v>
      </c>
      <c r="D185" s="72"/>
      <c r="E185" s="223"/>
      <c r="F185" s="223"/>
      <c r="G185" s="223"/>
      <c r="H185" s="222"/>
      <c r="I185" s="54"/>
    </row>
    <row r="186" spans="1:9" s="62" customFormat="1" x14ac:dyDescent="0.25">
      <c r="A186" s="69" t="s">
        <v>489</v>
      </c>
      <c r="B186" s="78" t="s">
        <v>490</v>
      </c>
      <c r="C186" s="71" t="s">
        <v>958</v>
      </c>
      <c r="D186" s="72"/>
      <c r="E186" s="223"/>
      <c r="F186" s="223"/>
      <c r="G186" s="223"/>
      <c r="H186" s="222"/>
      <c r="I186" s="54"/>
    </row>
    <row r="187" spans="1:9" s="62" customFormat="1" x14ac:dyDescent="0.25">
      <c r="A187" s="69" t="s">
        <v>491</v>
      </c>
      <c r="B187" s="78" t="s">
        <v>492</v>
      </c>
      <c r="C187" s="71" t="s">
        <v>958</v>
      </c>
      <c r="D187" s="72"/>
      <c r="E187" s="223"/>
      <c r="F187" s="223"/>
      <c r="G187" s="223"/>
      <c r="H187" s="222"/>
      <c r="I187" s="54"/>
    </row>
    <row r="188" spans="1:9" s="62" customFormat="1" x14ac:dyDescent="0.25">
      <c r="A188" s="69" t="s">
        <v>493</v>
      </c>
      <c r="B188" s="77" t="s">
        <v>494</v>
      </c>
      <c r="C188" s="71" t="s">
        <v>958</v>
      </c>
      <c r="D188" s="72"/>
      <c r="E188" s="223"/>
      <c r="F188" s="223"/>
      <c r="G188" s="223"/>
      <c r="H188" s="222"/>
      <c r="I188" s="54"/>
    </row>
    <row r="189" spans="1:9" s="62" customFormat="1" x14ac:dyDescent="0.25">
      <c r="A189" s="69" t="s">
        <v>495</v>
      </c>
      <c r="B189" s="77" t="s">
        <v>496</v>
      </c>
      <c r="C189" s="71" t="s">
        <v>958</v>
      </c>
      <c r="D189" s="72"/>
      <c r="E189" s="223"/>
      <c r="F189" s="223"/>
      <c r="G189" s="223"/>
      <c r="H189" s="222"/>
      <c r="I189" s="54"/>
    </row>
    <row r="190" spans="1:9" s="62" customFormat="1" x14ac:dyDescent="0.25">
      <c r="A190" s="69" t="s">
        <v>497</v>
      </c>
      <c r="B190" s="77" t="s">
        <v>498</v>
      </c>
      <c r="C190" s="71" t="s">
        <v>958</v>
      </c>
      <c r="D190" s="72"/>
      <c r="E190" s="223"/>
      <c r="F190" s="223"/>
      <c r="G190" s="223"/>
      <c r="H190" s="222"/>
      <c r="I190" s="54"/>
    </row>
    <row r="191" spans="1:9" s="62" customFormat="1" ht="31.5" x14ac:dyDescent="0.25">
      <c r="A191" s="69" t="s">
        <v>499</v>
      </c>
      <c r="B191" s="78" t="s">
        <v>500</v>
      </c>
      <c r="C191" s="71" t="s">
        <v>958</v>
      </c>
      <c r="D191" s="72"/>
      <c r="E191" s="223"/>
      <c r="F191" s="223"/>
      <c r="G191" s="223"/>
      <c r="H191" s="222"/>
      <c r="I191" s="54"/>
    </row>
    <row r="192" spans="1:9" s="62" customFormat="1" ht="31.5" x14ac:dyDescent="0.25">
      <c r="A192" s="69" t="s">
        <v>501</v>
      </c>
      <c r="B192" s="78" t="s">
        <v>502</v>
      </c>
      <c r="C192" s="71" t="s">
        <v>958</v>
      </c>
      <c r="D192" s="72"/>
      <c r="E192" s="223"/>
      <c r="F192" s="223"/>
      <c r="G192" s="223"/>
      <c r="H192" s="222"/>
      <c r="I192" s="54"/>
    </row>
    <row r="193" spans="1:9" s="62" customFormat="1" x14ac:dyDescent="0.25">
      <c r="A193" s="69" t="s">
        <v>503</v>
      </c>
      <c r="B193" s="78" t="s">
        <v>504</v>
      </c>
      <c r="C193" s="71" t="s">
        <v>958</v>
      </c>
      <c r="D193" s="72"/>
      <c r="E193" s="223"/>
      <c r="F193" s="223"/>
      <c r="G193" s="223"/>
      <c r="H193" s="222"/>
      <c r="I193" s="54"/>
    </row>
    <row r="194" spans="1:9" s="62" customFormat="1" x14ac:dyDescent="0.25">
      <c r="A194" s="69" t="s">
        <v>505</v>
      </c>
      <c r="B194" s="78" t="s">
        <v>506</v>
      </c>
      <c r="C194" s="71" t="s">
        <v>958</v>
      </c>
      <c r="D194" s="72"/>
      <c r="E194" s="223"/>
      <c r="F194" s="223"/>
      <c r="G194" s="223"/>
      <c r="H194" s="222"/>
      <c r="I194" s="54"/>
    </row>
    <row r="195" spans="1:9" s="62" customFormat="1" x14ac:dyDescent="0.25">
      <c r="A195" s="69" t="s">
        <v>507</v>
      </c>
      <c r="B195" s="78" t="s">
        <v>508</v>
      </c>
      <c r="C195" s="71" t="s">
        <v>958</v>
      </c>
      <c r="D195" s="72"/>
      <c r="E195" s="223"/>
      <c r="F195" s="223"/>
      <c r="G195" s="223"/>
      <c r="H195" s="222"/>
      <c r="I195" s="54"/>
    </row>
    <row r="196" spans="1:9" s="62" customFormat="1" x14ac:dyDescent="0.25">
      <c r="A196" s="69" t="s">
        <v>509</v>
      </c>
      <c r="B196" s="78" t="s">
        <v>510</v>
      </c>
      <c r="C196" s="71" t="s">
        <v>958</v>
      </c>
      <c r="D196" s="72"/>
      <c r="E196" s="223"/>
      <c r="F196" s="223"/>
      <c r="G196" s="223"/>
      <c r="H196" s="222"/>
      <c r="I196" s="54"/>
    </row>
    <row r="197" spans="1:9" s="62" customFormat="1" x14ac:dyDescent="0.25">
      <c r="A197" s="69" t="s">
        <v>511</v>
      </c>
      <c r="B197" s="77" t="s">
        <v>512</v>
      </c>
      <c r="C197" s="71" t="s">
        <v>958</v>
      </c>
      <c r="D197" s="72"/>
      <c r="E197" s="223"/>
      <c r="F197" s="223"/>
      <c r="G197" s="223"/>
      <c r="H197" s="222"/>
      <c r="I197" s="54"/>
    </row>
    <row r="198" spans="1:9" s="62" customFormat="1" x14ac:dyDescent="0.25">
      <c r="A198" s="69" t="s">
        <v>513</v>
      </c>
      <c r="B198" s="78" t="s">
        <v>514</v>
      </c>
      <c r="C198" s="71" t="s">
        <v>958</v>
      </c>
      <c r="D198" s="72"/>
      <c r="E198" s="223"/>
      <c r="F198" s="223"/>
      <c r="G198" s="223"/>
      <c r="H198" s="222"/>
      <c r="I198" s="54"/>
    </row>
    <row r="199" spans="1:9" s="62" customFormat="1" x14ac:dyDescent="0.25">
      <c r="A199" s="69" t="s">
        <v>515</v>
      </c>
      <c r="B199" s="78" t="s">
        <v>516</v>
      </c>
      <c r="C199" s="71" t="s">
        <v>958</v>
      </c>
      <c r="D199" s="72"/>
      <c r="E199" s="223"/>
      <c r="F199" s="223"/>
      <c r="G199" s="223"/>
      <c r="H199" s="222"/>
      <c r="I199" s="54"/>
    </row>
    <row r="200" spans="1:9" s="62" customFormat="1" x14ac:dyDescent="0.25">
      <c r="A200" s="69" t="s">
        <v>517</v>
      </c>
      <c r="B200" s="78" t="s">
        <v>518</v>
      </c>
      <c r="C200" s="71" t="s">
        <v>958</v>
      </c>
      <c r="D200" s="72"/>
      <c r="E200" s="223"/>
      <c r="F200" s="223"/>
      <c r="G200" s="223"/>
      <c r="H200" s="222"/>
      <c r="I200" s="54"/>
    </row>
    <row r="201" spans="1:9" s="62" customFormat="1" ht="31.5" x14ac:dyDescent="0.25">
      <c r="A201" s="69" t="s">
        <v>519</v>
      </c>
      <c r="B201" s="78" t="s">
        <v>520</v>
      </c>
      <c r="C201" s="71" t="s">
        <v>958</v>
      </c>
      <c r="D201" s="72"/>
      <c r="E201" s="223"/>
      <c r="F201" s="223"/>
      <c r="G201" s="223"/>
      <c r="H201" s="222"/>
      <c r="I201" s="54"/>
    </row>
    <row r="202" spans="1:9" s="62" customFormat="1" x14ac:dyDescent="0.25">
      <c r="A202" s="69" t="s">
        <v>521</v>
      </c>
      <c r="B202" s="78" t="s">
        <v>522</v>
      </c>
      <c r="C202" s="71" t="s">
        <v>958</v>
      </c>
      <c r="D202" s="72"/>
      <c r="E202" s="223"/>
      <c r="F202" s="223"/>
      <c r="G202" s="223"/>
      <c r="H202" s="222"/>
      <c r="I202" s="54"/>
    </row>
    <row r="203" spans="1:9" s="62" customFormat="1" x14ac:dyDescent="0.25">
      <c r="A203" s="69" t="s">
        <v>523</v>
      </c>
      <c r="B203" s="93" t="s">
        <v>524</v>
      </c>
      <c r="C203" s="71" t="s">
        <v>958</v>
      </c>
      <c r="D203" s="72"/>
      <c r="E203" s="223"/>
      <c r="F203" s="223"/>
      <c r="G203" s="223"/>
      <c r="H203" s="222"/>
      <c r="I203" s="54"/>
    </row>
    <row r="204" spans="1:9" s="62" customFormat="1" x14ac:dyDescent="0.25">
      <c r="A204" s="69" t="s">
        <v>525</v>
      </c>
      <c r="B204" s="78" t="s">
        <v>526</v>
      </c>
      <c r="C204" s="71" t="s">
        <v>958</v>
      </c>
      <c r="D204" s="72"/>
      <c r="E204" s="223"/>
      <c r="F204" s="223"/>
      <c r="G204" s="223"/>
      <c r="H204" s="222"/>
      <c r="I204" s="54"/>
    </row>
    <row r="205" spans="1:9" s="62" customFormat="1" x14ac:dyDescent="0.25">
      <c r="A205" s="69" t="s">
        <v>527</v>
      </c>
      <c r="B205" s="78" t="s">
        <v>528</v>
      </c>
      <c r="C205" s="71" t="s">
        <v>958</v>
      </c>
      <c r="D205" s="72"/>
      <c r="E205" s="223"/>
      <c r="F205" s="223"/>
      <c r="G205" s="223"/>
      <c r="H205" s="222"/>
      <c r="I205" s="54"/>
    </row>
    <row r="206" spans="1:9" s="62" customFormat="1" ht="31.5" x14ac:dyDescent="0.25">
      <c r="A206" s="69" t="s">
        <v>529</v>
      </c>
      <c r="B206" s="77" t="s">
        <v>530</v>
      </c>
      <c r="C206" s="71" t="s">
        <v>958</v>
      </c>
      <c r="D206" s="72"/>
      <c r="E206" s="223"/>
      <c r="F206" s="223"/>
      <c r="G206" s="223"/>
      <c r="H206" s="222"/>
      <c r="I206" s="54"/>
    </row>
    <row r="207" spans="1:9" s="62" customFormat="1" x14ac:dyDescent="0.25">
      <c r="A207" s="69" t="s">
        <v>531</v>
      </c>
      <c r="B207" s="79" t="s">
        <v>243</v>
      </c>
      <c r="C207" s="71" t="s">
        <v>958</v>
      </c>
      <c r="D207" s="72"/>
      <c r="E207" s="223"/>
      <c r="F207" s="223"/>
      <c r="G207" s="223"/>
      <c r="H207" s="222"/>
      <c r="I207" s="54"/>
    </row>
    <row r="208" spans="1:9" s="62" customFormat="1" x14ac:dyDescent="0.25">
      <c r="A208" s="69" t="s">
        <v>532</v>
      </c>
      <c r="B208" s="79" t="s">
        <v>247</v>
      </c>
      <c r="C208" s="71" t="s">
        <v>958</v>
      </c>
      <c r="D208" s="72"/>
      <c r="E208" s="223"/>
      <c r="F208" s="223"/>
      <c r="G208" s="223"/>
      <c r="H208" s="222"/>
      <c r="I208" s="54"/>
    </row>
    <row r="209" spans="1:9" s="62" customFormat="1" x14ac:dyDescent="0.25">
      <c r="A209" s="69" t="s">
        <v>533</v>
      </c>
      <c r="B209" s="78" t="s">
        <v>534</v>
      </c>
      <c r="C209" s="71" t="s">
        <v>958</v>
      </c>
      <c r="D209" s="72"/>
      <c r="E209" s="223"/>
      <c r="F209" s="223"/>
      <c r="G209" s="223"/>
      <c r="H209" s="222"/>
      <c r="I209" s="54"/>
    </row>
    <row r="210" spans="1:9" s="62" customFormat="1" x14ac:dyDescent="0.25">
      <c r="A210" s="69" t="s">
        <v>535</v>
      </c>
      <c r="B210" s="93" t="s">
        <v>536</v>
      </c>
      <c r="C210" s="71" t="s">
        <v>958</v>
      </c>
      <c r="D210" s="72"/>
      <c r="E210" s="223"/>
      <c r="F210" s="223"/>
      <c r="G210" s="223"/>
      <c r="H210" s="222"/>
      <c r="I210" s="54"/>
    </row>
    <row r="211" spans="1:9" s="62" customFormat="1" x14ac:dyDescent="0.25">
      <c r="A211" s="69" t="s">
        <v>537</v>
      </c>
      <c r="B211" s="78" t="s">
        <v>538</v>
      </c>
      <c r="C211" s="71" t="s">
        <v>958</v>
      </c>
      <c r="D211" s="72"/>
      <c r="E211" s="223"/>
      <c r="F211" s="223"/>
      <c r="G211" s="223"/>
      <c r="H211" s="222"/>
      <c r="I211" s="54"/>
    </row>
    <row r="212" spans="1:9" s="62" customFormat="1" x14ac:dyDescent="0.25">
      <c r="A212" s="69" t="s">
        <v>539</v>
      </c>
      <c r="B212" s="77" t="s">
        <v>540</v>
      </c>
      <c r="C212" s="71" t="s">
        <v>958</v>
      </c>
      <c r="D212" s="72"/>
      <c r="E212" s="223"/>
      <c r="F212" s="223"/>
      <c r="G212" s="223"/>
      <c r="H212" s="222"/>
      <c r="I212" s="54"/>
    </row>
    <row r="213" spans="1:9" s="62" customFormat="1" x14ac:dyDescent="0.25">
      <c r="A213" s="69" t="s">
        <v>541</v>
      </c>
      <c r="B213" s="77" t="s">
        <v>542</v>
      </c>
      <c r="C213" s="71" t="s">
        <v>958</v>
      </c>
      <c r="D213" s="72"/>
      <c r="E213" s="223"/>
      <c r="F213" s="223"/>
      <c r="G213" s="223"/>
      <c r="H213" s="222"/>
      <c r="I213" s="54"/>
    </row>
    <row r="214" spans="1:9" s="62" customFormat="1" x14ac:dyDescent="0.25">
      <c r="A214" s="69" t="s">
        <v>543</v>
      </c>
      <c r="B214" s="77" t="s">
        <v>544</v>
      </c>
      <c r="C214" s="71" t="s">
        <v>958</v>
      </c>
      <c r="D214" s="72"/>
      <c r="E214" s="223"/>
      <c r="F214" s="223"/>
      <c r="G214" s="223"/>
      <c r="H214" s="222"/>
      <c r="I214" s="54"/>
    </row>
    <row r="215" spans="1:9" s="62" customFormat="1" x14ac:dyDescent="0.25">
      <c r="A215" s="69" t="s">
        <v>545</v>
      </c>
      <c r="B215" s="77" t="s">
        <v>546</v>
      </c>
      <c r="C215" s="71" t="s">
        <v>958</v>
      </c>
      <c r="D215" s="72"/>
      <c r="E215" s="223"/>
      <c r="F215" s="223"/>
      <c r="G215" s="223"/>
      <c r="H215" s="222"/>
      <c r="I215" s="54"/>
    </row>
    <row r="216" spans="1:9" s="62" customFormat="1" x14ac:dyDescent="0.25">
      <c r="A216" s="69" t="s">
        <v>547</v>
      </c>
      <c r="B216" s="77" t="s">
        <v>548</v>
      </c>
      <c r="C216" s="71" t="s">
        <v>958</v>
      </c>
      <c r="D216" s="72"/>
      <c r="E216" s="223"/>
      <c r="F216" s="223"/>
      <c r="G216" s="223"/>
      <c r="H216" s="222"/>
      <c r="I216" s="54"/>
    </row>
    <row r="217" spans="1:9" s="62" customFormat="1" x14ac:dyDescent="0.25">
      <c r="A217" s="69" t="s">
        <v>549</v>
      </c>
      <c r="B217" s="77" t="s">
        <v>550</v>
      </c>
      <c r="C217" s="71" t="s">
        <v>958</v>
      </c>
      <c r="D217" s="72"/>
      <c r="E217" s="223"/>
      <c r="F217" s="223"/>
      <c r="G217" s="223"/>
      <c r="H217" s="222"/>
      <c r="I217" s="54"/>
    </row>
    <row r="218" spans="1:9" s="62" customFormat="1" x14ac:dyDescent="0.25">
      <c r="A218" s="69" t="s">
        <v>551</v>
      </c>
      <c r="B218" s="78" t="s">
        <v>552</v>
      </c>
      <c r="C218" s="71" t="s">
        <v>958</v>
      </c>
      <c r="D218" s="72"/>
      <c r="E218" s="223"/>
      <c r="F218" s="223"/>
      <c r="G218" s="223"/>
      <c r="H218" s="222"/>
      <c r="I218" s="54"/>
    </row>
    <row r="219" spans="1:9" s="62" customFormat="1" x14ac:dyDescent="0.25">
      <c r="A219" s="69" t="s">
        <v>553</v>
      </c>
      <c r="B219" s="78" t="s">
        <v>554</v>
      </c>
      <c r="C219" s="71" t="s">
        <v>958</v>
      </c>
      <c r="D219" s="72"/>
      <c r="E219" s="223"/>
      <c r="F219" s="223"/>
      <c r="G219" s="223"/>
      <c r="H219" s="222"/>
      <c r="I219" s="54"/>
    </row>
    <row r="220" spans="1:9" s="62" customFormat="1" x14ac:dyDescent="0.25">
      <c r="A220" s="69" t="s">
        <v>555</v>
      </c>
      <c r="B220" s="78" t="s">
        <v>361</v>
      </c>
      <c r="C220" s="71" t="s">
        <v>459</v>
      </c>
      <c r="D220" s="72"/>
      <c r="E220" s="223"/>
      <c r="F220" s="223"/>
      <c r="G220" s="223"/>
      <c r="H220" s="222"/>
      <c r="I220" s="54"/>
    </row>
    <row r="221" spans="1:9" s="62" customFormat="1" ht="31.5" x14ac:dyDescent="0.25">
      <c r="A221" s="69" t="s">
        <v>556</v>
      </c>
      <c r="B221" s="78" t="s">
        <v>557</v>
      </c>
      <c r="C221" s="71" t="s">
        <v>958</v>
      </c>
      <c r="D221" s="72"/>
      <c r="E221" s="223"/>
      <c r="F221" s="223"/>
      <c r="G221" s="223"/>
      <c r="H221" s="222"/>
      <c r="I221" s="54"/>
    </row>
    <row r="222" spans="1:9" s="62" customFormat="1" x14ac:dyDescent="0.25">
      <c r="A222" s="69" t="s">
        <v>558</v>
      </c>
      <c r="B222" s="93" t="s">
        <v>559</v>
      </c>
      <c r="C222" s="71" t="s">
        <v>958</v>
      </c>
      <c r="D222" s="72"/>
      <c r="E222" s="223"/>
      <c r="F222" s="223"/>
      <c r="G222" s="223"/>
      <c r="H222" s="222"/>
      <c r="I222" s="54"/>
    </row>
    <row r="223" spans="1:9" s="62" customFormat="1" x14ac:dyDescent="0.25">
      <c r="A223" s="69" t="s">
        <v>560</v>
      </c>
      <c r="B223" s="78" t="s">
        <v>561</v>
      </c>
      <c r="C223" s="71" t="s">
        <v>958</v>
      </c>
      <c r="D223" s="72"/>
      <c r="E223" s="223"/>
      <c r="F223" s="223"/>
      <c r="G223" s="223"/>
      <c r="H223" s="222"/>
      <c r="I223" s="54"/>
    </row>
    <row r="224" spans="1:9" s="62" customFormat="1" x14ac:dyDescent="0.25">
      <c r="A224" s="69" t="s">
        <v>562</v>
      </c>
      <c r="B224" s="78" t="s">
        <v>563</v>
      </c>
      <c r="C224" s="71" t="s">
        <v>958</v>
      </c>
      <c r="D224" s="72"/>
      <c r="E224" s="223"/>
      <c r="F224" s="223"/>
      <c r="G224" s="223"/>
      <c r="H224" s="222"/>
      <c r="I224" s="54"/>
    </row>
    <row r="225" spans="1:9" s="62" customFormat="1" x14ac:dyDescent="0.25">
      <c r="A225" s="69" t="s">
        <v>564</v>
      </c>
      <c r="B225" s="77" t="s">
        <v>565</v>
      </c>
      <c r="C225" s="71" t="s">
        <v>958</v>
      </c>
      <c r="D225" s="72"/>
      <c r="E225" s="223"/>
      <c r="F225" s="223"/>
      <c r="G225" s="223"/>
      <c r="H225" s="222"/>
      <c r="I225" s="54"/>
    </row>
    <row r="226" spans="1:9" s="62" customFormat="1" x14ac:dyDescent="0.25">
      <c r="A226" s="69" t="s">
        <v>566</v>
      </c>
      <c r="B226" s="77" t="s">
        <v>567</v>
      </c>
      <c r="C226" s="71" t="s">
        <v>958</v>
      </c>
      <c r="D226" s="72"/>
      <c r="E226" s="223"/>
      <c r="F226" s="223"/>
      <c r="G226" s="223"/>
      <c r="H226" s="222"/>
      <c r="I226" s="54"/>
    </row>
    <row r="227" spans="1:9" s="62" customFormat="1" x14ac:dyDescent="0.25">
      <c r="A227" s="69" t="s">
        <v>568</v>
      </c>
      <c r="B227" s="77" t="s">
        <v>569</v>
      </c>
      <c r="C227" s="71" t="s">
        <v>958</v>
      </c>
      <c r="D227" s="72"/>
      <c r="E227" s="223"/>
      <c r="F227" s="223"/>
      <c r="G227" s="223"/>
      <c r="H227" s="222"/>
      <c r="I227" s="54"/>
    </row>
    <row r="228" spans="1:9" s="62" customFormat="1" x14ac:dyDescent="0.25">
      <c r="A228" s="69" t="s">
        <v>570</v>
      </c>
      <c r="B228" s="78" t="s">
        <v>571</v>
      </c>
      <c r="C228" s="71" t="s">
        <v>958</v>
      </c>
      <c r="D228" s="72"/>
      <c r="E228" s="223"/>
      <c r="F228" s="223"/>
      <c r="G228" s="223"/>
      <c r="H228" s="222"/>
      <c r="I228" s="54"/>
    </row>
    <row r="229" spans="1:9" s="62" customFormat="1" x14ac:dyDescent="0.25">
      <c r="A229" s="69" t="s">
        <v>572</v>
      </c>
      <c r="B229" s="78" t="s">
        <v>573</v>
      </c>
      <c r="C229" s="71" t="s">
        <v>958</v>
      </c>
      <c r="D229" s="72"/>
      <c r="E229" s="223"/>
      <c r="F229" s="223"/>
      <c r="G229" s="223"/>
      <c r="H229" s="222"/>
      <c r="I229" s="54"/>
    </row>
    <row r="230" spans="1:9" s="62" customFormat="1" x14ac:dyDescent="0.25">
      <c r="A230" s="69" t="s">
        <v>574</v>
      </c>
      <c r="B230" s="77" t="s">
        <v>575</v>
      </c>
      <c r="C230" s="71" t="s">
        <v>958</v>
      </c>
      <c r="D230" s="72"/>
      <c r="E230" s="223"/>
      <c r="F230" s="223"/>
      <c r="G230" s="223"/>
      <c r="H230" s="222"/>
      <c r="I230" s="54"/>
    </row>
    <row r="231" spans="1:9" s="62" customFormat="1" x14ac:dyDescent="0.25">
      <c r="A231" s="69" t="s">
        <v>576</v>
      </c>
      <c r="B231" s="77" t="s">
        <v>577</v>
      </c>
      <c r="C231" s="71" t="s">
        <v>958</v>
      </c>
      <c r="D231" s="72"/>
      <c r="E231" s="223"/>
      <c r="F231" s="223"/>
      <c r="G231" s="223"/>
      <c r="H231" s="222"/>
      <c r="I231" s="54"/>
    </row>
    <row r="232" spans="1:9" s="62" customFormat="1" x14ac:dyDescent="0.25">
      <c r="A232" s="69" t="s">
        <v>578</v>
      </c>
      <c r="B232" s="78" t="s">
        <v>579</v>
      </c>
      <c r="C232" s="71" t="s">
        <v>958</v>
      </c>
      <c r="D232" s="72"/>
      <c r="E232" s="223"/>
      <c r="F232" s="223"/>
      <c r="G232" s="223"/>
      <c r="H232" s="222"/>
      <c r="I232" s="54"/>
    </row>
    <row r="233" spans="1:9" s="62" customFormat="1" x14ac:dyDescent="0.25">
      <c r="A233" s="69" t="s">
        <v>580</v>
      </c>
      <c r="B233" s="78" t="s">
        <v>581</v>
      </c>
      <c r="C233" s="71" t="s">
        <v>958</v>
      </c>
      <c r="D233" s="72"/>
      <c r="E233" s="223"/>
      <c r="F233" s="223"/>
      <c r="G233" s="223"/>
      <c r="H233" s="222"/>
      <c r="I233" s="54"/>
    </row>
    <row r="234" spans="1:9" s="62" customFormat="1" x14ac:dyDescent="0.25">
      <c r="A234" s="69" t="s">
        <v>582</v>
      </c>
      <c r="B234" s="78" t="s">
        <v>583</v>
      </c>
      <c r="C234" s="71" t="s">
        <v>958</v>
      </c>
      <c r="D234" s="72"/>
      <c r="E234" s="223"/>
      <c r="F234" s="223"/>
      <c r="G234" s="223"/>
      <c r="H234" s="222"/>
      <c r="I234" s="54"/>
    </row>
    <row r="235" spans="1:9" s="62" customFormat="1" x14ac:dyDescent="0.25">
      <c r="A235" s="69" t="s">
        <v>584</v>
      </c>
      <c r="B235" s="93" t="s">
        <v>585</v>
      </c>
      <c r="C235" s="71" t="s">
        <v>958</v>
      </c>
      <c r="D235" s="72"/>
      <c r="E235" s="223"/>
      <c r="F235" s="223"/>
      <c r="G235" s="223"/>
      <c r="H235" s="222"/>
      <c r="I235" s="54"/>
    </row>
    <row r="236" spans="1:9" s="62" customFormat="1" x14ac:dyDescent="0.25">
      <c r="A236" s="69" t="s">
        <v>586</v>
      </c>
      <c r="B236" s="78" t="s">
        <v>587</v>
      </c>
      <c r="C236" s="71" t="s">
        <v>958</v>
      </c>
      <c r="D236" s="72"/>
      <c r="E236" s="223"/>
      <c r="F236" s="223"/>
      <c r="G236" s="223"/>
      <c r="H236" s="222"/>
      <c r="I236" s="54"/>
    </row>
    <row r="237" spans="1:9" s="62" customFormat="1" x14ac:dyDescent="0.25">
      <c r="A237" s="69" t="s">
        <v>588</v>
      </c>
      <c r="B237" s="77" t="s">
        <v>565</v>
      </c>
      <c r="C237" s="71" t="s">
        <v>958</v>
      </c>
      <c r="D237" s="72"/>
      <c r="E237" s="223"/>
      <c r="F237" s="223"/>
      <c r="G237" s="223"/>
      <c r="H237" s="222"/>
      <c r="I237" s="54"/>
    </row>
    <row r="238" spans="1:9" s="62" customFormat="1" x14ac:dyDescent="0.25">
      <c r="A238" s="69" t="s">
        <v>589</v>
      </c>
      <c r="B238" s="77" t="s">
        <v>567</v>
      </c>
      <c r="C238" s="71" t="s">
        <v>958</v>
      </c>
      <c r="D238" s="72"/>
      <c r="E238" s="223"/>
      <c r="F238" s="223"/>
      <c r="G238" s="223"/>
      <c r="H238" s="222"/>
      <c r="I238" s="54"/>
    </row>
    <row r="239" spans="1:9" s="62" customFormat="1" x14ac:dyDescent="0.25">
      <c r="A239" s="69" t="s">
        <v>590</v>
      </c>
      <c r="B239" s="77" t="s">
        <v>569</v>
      </c>
      <c r="C239" s="71" t="s">
        <v>958</v>
      </c>
      <c r="D239" s="72"/>
      <c r="E239" s="223"/>
      <c r="F239" s="223"/>
      <c r="G239" s="223"/>
      <c r="H239" s="222"/>
      <c r="I239" s="54"/>
    </row>
    <row r="240" spans="1:9" s="62" customFormat="1" x14ac:dyDescent="0.25">
      <c r="A240" s="69" t="s">
        <v>591</v>
      </c>
      <c r="B240" s="78" t="s">
        <v>456</v>
      </c>
      <c r="C240" s="71" t="s">
        <v>958</v>
      </c>
      <c r="D240" s="72"/>
      <c r="E240" s="223"/>
      <c r="F240" s="223"/>
      <c r="G240" s="223"/>
      <c r="H240" s="222"/>
      <c r="I240" s="54"/>
    </row>
    <row r="241" spans="1:9" s="62" customFormat="1" x14ac:dyDescent="0.25">
      <c r="A241" s="69" t="s">
        <v>592</v>
      </c>
      <c r="B241" s="78" t="s">
        <v>593</v>
      </c>
      <c r="C241" s="71" t="s">
        <v>958</v>
      </c>
      <c r="D241" s="72"/>
      <c r="E241" s="223"/>
      <c r="F241" s="223"/>
      <c r="G241" s="223"/>
      <c r="H241" s="222"/>
      <c r="I241" s="54"/>
    </row>
    <row r="242" spans="1:9" s="62" customFormat="1" ht="31.5" x14ac:dyDescent="0.25">
      <c r="A242" s="69" t="s">
        <v>594</v>
      </c>
      <c r="B242" s="93" t="s">
        <v>595</v>
      </c>
      <c r="C242" s="71" t="s">
        <v>958</v>
      </c>
      <c r="D242" s="72"/>
      <c r="E242" s="223"/>
      <c r="F242" s="223"/>
      <c r="G242" s="223"/>
      <c r="H242" s="222"/>
      <c r="I242" s="54"/>
    </row>
    <row r="243" spans="1:9" s="62" customFormat="1" ht="31.5" x14ac:dyDescent="0.25">
      <c r="A243" s="69" t="s">
        <v>596</v>
      </c>
      <c r="B243" s="93" t="s">
        <v>597</v>
      </c>
      <c r="C243" s="71" t="s">
        <v>958</v>
      </c>
      <c r="D243" s="72"/>
      <c r="E243" s="223"/>
      <c r="F243" s="223"/>
      <c r="G243" s="223"/>
      <c r="H243" s="222"/>
      <c r="I243" s="54"/>
    </row>
    <row r="244" spans="1:9" s="62" customFormat="1" x14ac:dyDescent="0.25">
      <c r="A244" s="69" t="s">
        <v>598</v>
      </c>
      <c r="B244" s="78" t="s">
        <v>599</v>
      </c>
      <c r="C244" s="71" t="s">
        <v>958</v>
      </c>
      <c r="D244" s="72"/>
      <c r="E244" s="223"/>
      <c r="F244" s="223"/>
      <c r="G244" s="223"/>
      <c r="H244" s="222"/>
      <c r="I244" s="54"/>
    </row>
    <row r="245" spans="1:9" s="62" customFormat="1" x14ac:dyDescent="0.25">
      <c r="A245" s="69" t="s">
        <v>600</v>
      </c>
      <c r="B245" s="78" t="s">
        <v>601</v>
      </c>
      <c r="C245" s="71" t="s">
        <v>958</v>
      </c>
      <c r="D245" s="72"/>
      <c r="E245" s="223"/>
      <c r="F245" s="223"/>
      <c r="G245" s="223"/>
      <c r="H245" s="222"/>
      <c r="I245" s="54"/>
    </row>
    <row r="246" spans="1:9" s="62" customFormat="1" ht="31.5" x14ac:dyDescent="0.25">
      <c r="A246" s="69" t="s">
        <v>602</v>
      </c>
      <c r="B246" s="93" t="s">
        <v>603</v>
      </c>
      <c r="C246" s="71" t="s">
        <v>958</v>
      </c>
      <c r="D246" s="72"/>
      <c r="E246" s="223"/>
      <c r="F246" s="223"/>
      <c r="G246" s="223"/>
      <c r="H246" s="222"/>
      <c r="I246" s="54"/>
    </row>
    <row r="247" spans="1:9" s="62" customFormat="1" x14ac:dyDescent="0.25">
      <c r="A247" s="69" t="s">
        <v>604</v>
      </c>
      <c r="B247" s="78" t="s">
        <v>605</v>
      </c>
      <c r="C247" s="71" t="s">
        <v>958</v>
      </c>
      <c r="D247" s="72"/>
      <c r="E247" s="223"/>
      <c r="F247" s="223"/>
      <c r="G247" s="223"/>
      <c r="H247" s="222"/>
      <c r="I247" s="54"/>
    </row>
    <row r="248" spans="1:9" s="62" customFormat="1" x14ac:dyDescent="0.25">
      <c r="A248" s="69" t="s">
        <v>606</v>
      </c>
      <c r="B248" s="78" t="s">
        <v>607</v>
      </c>
      <c r="C248" s="71" t="s">
        <v>958</v>
      </c>
      <c r="D248" s="72"/>
      <c r="E248" s="223"/>
      <c r="F248" s="223"/>
      <c r="G248" s="223"/>
      <c r="H248" s="222"/>
      <c r="I248" s="54"/>
    </row>
    <row r="249" spans="1:9" s="62" customFormat="1" x14ac:dyDescent="0.25">
      <c r="A249" s="69" t="s">
        <v>608</v>
      </c>
      <c r="B249" s="93" t="s">
        <v>609</v>
      </c>
      <c r="C249" s="71" t="s">
        <v>958</v>
      </c>
      <c r="D249" s="72"/>
      <c r="E249" s="223"/>
      <c r="F249" s="223"/>
      <c r="G249" s="223"/>
      <c r="H249" s="222"/>
      <c r="I249" s="54"/>
    </row>
    <row r="250" spans="1:9" s="62" customFormat="1" x14ac:dyDescent="0.25">
      <c r="A250" s="69" t="s">
        <v>610</v>
      </c>
      <c r="B250" s="93" t="s">
        <v>611</v>
      </c>
      <c r="C250" s="71" t="s">
        <v>958</v>
      </c>
      <c r="D250" s="72"/>
      <c r="E250" s="223"/>
      <c r="F250" s="223"/>
      <c r="G250" s="223"/>
      <c r="H250" s="222"/>
      <c r="I250" s="54"/>
    </row>
    <row r="251" spans="1:9" s="62" customFormat="1" x14ac:dyDescent="0.25">
      <c r="A251" s="69" t="s">
        <v>612</v>
      </c>
      <c r="B251" s="93" t="s">
        <v>613</v>
      </c>
      <c r="C251" s="71" t="s">
        <v>958</v>
      </c>
      <c r="D251" s="72"/>
      <c r="E251" s="223"/>
      <c r="F251" s="223"/>
      <c r="G251" s="223"/>
      <c r="H251" s="222"/>
      <c r="I251" s="54"/>
    </row>
    <row r="252" spans="1:9" s="62" customFormat="1" ht="16.5" thickBot="1" x14ac:dyDescent="0.3">
      <c r="A252" s="81" t="s">
        <v>614</v>
      </c>
      <c r="B252" s="96" t="s">
        <v>615</v>
      </c>
      <c r="C252" s="83" t="s">
        <v>958</v>
      </c>
      <c r="D252" s="84"/>
      <c r="E252" s="227"/>
      <c r="F252" s="227"/>
      <c r="G252" s="224"/>
      <c r="H252" s="225"/>
      <c r="I252" s="54"/>
    </row>
    <row r="253" spans="1:9" s="62" customFormat="1" x14ac:dyDescent="0.25">
      <c r="A253" s="63" t="s">
        <v>616</v>
      </c>
      <c r="B253" s="64" t="s">
        <v>361</v>
      </c>
      <c r="C253" s="65" t="s">
        <v>459</v>
      </c>
      <c r="D253" s="66"/>
      <c r="E253" s="229"/>
      <c r="F253" s="229"/>
      <c r="G253" s="226"/>
      <c r="H253" s="221"/>
      <c r="I253" s="54"/>
    </row>
    <row r="254" spans="1:9" s="62" customFormat="1" x14ac:dyDescent="0.25">
      <c r="A254" s="69" t="s">
        <v>617</v>
      </c>
      <c r="B254" s="78" t="s">
        <v>618</v>
      </c>
      <c r="C254" s="71" t="s">
        <v>958</v>
      </c>
      <c r="D254" s="72"/>
      <c r="E254" s="223"/>
      <c r="F254" s="223"/>
      <c r="G254" s="223"/>
      <c r="H254" s="222"/>
      <c r="I254" s="54"/>
    </row>
    <row r="255" spans="1:9" s="62" customFormat="1" x14ac:dyDescent="0.25">
      <c r="A255" s="69" t="s">
        <v>619</v>
      </c>
      <c r="B255" s="77" t="s">
        <v>620</v>
      </c>
      <c r="C255" s="71" t="s">
        <v>958</v>
      </c>
      <c r="D255" s="72"/>
      <c r="E255" s="223"/>
      <c r="F255" s="223"/>
      <c r="G255" s="223"/>
      <c r="H255" s="222"/>
      <c r="I255" s="54"/>
    </row>
    <row r="256" spans="1:9" s="62" customFormat="1" x14ac:dyDescent="0.25">
      <c r="A256" s="69" t="s">
        <v>621</v>
      </c>
      <c r="B256" s="79" t="s">
        <v>622</v>
      </c>
      <c r="C256" s="71" t="s">
        <v>958</v>
      </c>
      <c r="D256" s="72"/>
      <c r="E256" s="223"/>
      <c r="F256" s="223"/>
      <c r="G256" s="223"/>
      <c r="H256" s="222"/>
      <c r="I256" s="54"/>
    </row>
    <row r="257" spans="1:9" s="62" customFormat="1" ht="31.5" x14ac:dyDescent="0.25">
      <c r="A257" s="69" t="s">
        <v>623</v>
      </c>
      <c r="B257" s="79" t="s">
        <v>624</v>
      </c>
      <c r="C257" s="71" t="s">
        <v>958</v>
      </c>
      <c r="D257" s="72"/>
      <c r="E257" s="223"/>
      <c r="F257" s="223"/>
      <c r="G257" s="223"/>
      <c r="H257" s="222"/>
      <c r="I257" s="54"/>
    </row>
    <row r="258" spans="1:9" s="62" customFormat="1" x14ac:dyDescent="0.25">
      <c r="A258" s="69" t="s">
        <v>625</v>
      </c>
      <c r="B258" s="80" t="s">
        <v>622</v>
      </c>
      <c r="C258" s="71" t="s">
        <v>958</v>
      </c>
      <c r="D258" s="72"/>
      <c r="E258" s="223"/>
      <c r="F258" s="223"/>
      <c r="G258" s="223"/>
      <c r="H258" s="222"/>
      <c r="I258" s="54"/>
    </row>
    <row r="259" spans="1:9" s="62" customFormat="1" ht="31.5" x14ac:dyDescent="0.25">
      <c r="A259" s="69" t="s">
        <v>626</v>
      </c>
      <c r="B259" s="79" t="s">
        <v>292</v>
      </c>
      <c r="C259" s="71" t="s">
        <v>958</v>
      </c>
      <c r="D259" s="72"/>
      <c r="E259" s="223"/>
      <c r="F259" s="223"/>
      <c r="G259" s="223"/>
      <c r="H259" s="222"/>
      <c r="I259" s="54"/>
    </row>
    <row r="260" spans="1:9" s="62" customFormat="1" x14ac:dyDescent="0.25">
      <c r="A260" s="69" t="s">
        <v>627</v>
      </c>
      <c r="B260" s="80" t="s">
        <v>622</v>
      </c>
      <c r="C260" s="71" t="s">
        <v>958</v>
      </c>
      <c r="D260" s="72"/>
      <c r="E260" s="223"/>
      <c r="F260" s="223"/>
      <c r="G260" s="223"/>
      <c r="H260" s="222"/>
      <c r="I260" s="54"/>
    </row>
    <row r="261" spans="1:9" s="62" customFormat="1" ht="31.5" x14ac:dyDescent="0.25">
      <c r="A261" s="69" t="s">
        <v>628</v>
      </c>
      <c r="B261" s="79" t="s">
        <v>293</v>
      </c>
      <c r="C261" s="71" t="s">
        <v>958</v>
      </c>
      <c r="D261" s="72"/>
      <c r="E261" s="223"/>
      <c r="F261" s="223"/>
      <c r="G261" s="223"/>
      <c r="H261" s="222"/>
      <c r="I261" s="54"/>
    </row>
    <row r="262" spans="1:9" s="62" customFormat="1" x14ac:dyDescent="0.25">
      <c r="A262" s="69" t="s">
        <v>629</v>
      </c>
      <c r="B262" s="80" t="s">
        <v>622</v>
      </c>
      <c r="C262" s="71" t="s">
        <v>958</v>
      </c>
      <c r="D262" s="72"/>
      <c r="E262" s="223"/>
      <c r="F262" s="223"/>
      <c r="G262" s="223"/>
      <c r="H262" s="222"/>
      <c r="I262" s="54"/>
    </row>
    <row r="263" spans="1:9" s="62" customFormat="1" x14ac:dyDescent="0.25">
      <c r="A263" s="69" t="s">
        <v>630</v>
      </c>
      <c r="B263" s="77" t="s">
        <v>631</v>
      </c>
      <c r="C263" s="71" t="s">
        <v>958</v>
      </c>
      <c r="D263" s="72"/>
      <c r="E263" s="223"/>
      <c r="F263" s="223"/>
      <c r="G263" s="223"/>
      <c r="H263" s="222"/>
      <c r="I263" s="54"/>
    </row>
    <row r="264" spans="1:9" s="62" customFormat="1" x14ac:dyDescent="0.25">
      <c r="A264" s="69" t="s">
        <v>632</v>
      </c>
      <c r="B264" s="79" t="s">
        <v>622</v>
      </c>
      <c r="C264" s="71" t="s">
        <v>958</v>
      </c>
      <c r="D264" s="72"/>
      <c r="E264" s="223"/>
      <c r="F264" s="223"/>
      <c r="G264" s="223"/>
      <c r="H264" s="222"/>
      <c r="I264" s="54"/>
    </row>
    <row r="265" spans="1:9" s="62" customFormat="1" x14ac:dyDescent="0.25">
      <c r="A265" s="69" t="s">
        <v>633</v>
      </c>
      <c r="B265" s="76" t="s">
        <v>191</v>
      </c>
      <c r="C265" s="71" t="s">
        <v>958</v>
      </c>
      <c r="D265" s="72"/>
      <c r="E265" s="223"/>
      <c r="F265" s="223"/>
      <c r="G265" s="223"/>
      <c r="H265" s="222"/>
      <c r="I265" s="54"/>
    </row>
    <row r="266" spans="1:9" s="62" customFormat="1" x14ac:dyDescent="0.25">
      <c r="A266" s="69" t="s">
        <v>634</v>
      </c>
      <c r="B266" s="79" t="s">
        <v>622</v>
      </c>
      <c r="C266" s="71" t="s">
        <v>958</v>
      </c>
      <c r="D266" s="72"/>
      <c r="E266" s="223"/>
      <c r="F266" s="223"/>
      <c r="G266" s="223"/>
      <c r="H266" s="222"/>
      <c r="I266" s="54"/>
    </row>
    <row r="267" spans="1:9" s="62" customFormat="1" x14ac:dyDescent="0.25">
      <c r="A267" s="69" t="s">
        <v>635</v>
      </c>
      <c r="B267" s="76" t="s">
        <v>636</v>
      </c>
      <c r="C267" s="71" t="s">
        <v>958</v>
      </c>
      <c r="D267" s="72"/>
      <c r="E267" s="223"/>
      <c r="F267" s="223"/>
      <c r="G267" s="223"/>
      <c r="H267" s="222"/>
      <c r="I267" s="54"/>
    </row>
    <row r="268" spans="1:9" s="62" customFormat="1" x14ac:dyDescent="0.25">
      <c r="A268" s="69" t="s">
        <v>637</v>
      </c>
      <c r="B268" s="79" t="s">
        <v>622</v>
      </c>
      <c r="C268" s="71" t="s">
        <v>958</v>
      </c>
      <c r="D268" s="72"/>
      <c r="E268" s="223"/>
      <c r="F268" s="223"/>
      <c r="G268" s="223"/>
      <c r="H268" s="222"/>
      <c r="I268" s="54"/>
    </row>
    <row r="269" spans="1:9" s="62" customFormat="1" x14ac:dyDescent="0.25">
      <c r="A269" s="69" t="s">
        <v>638</v>
      </c>
      <c r="B269" s="76" t="s">
        <v>639</v>
      </c>
      <c r="C269" s="71" t="s">
        <v>958</v>
      </c>
      <c r="D269" s="72"/>
      <c r="E269" s="223"/>
      <c r="F269" s="223"/>
      <c r="G269" s="223"/>
      <c r="H269" s="222"/>
      <c r="I269" s="54"/>
    </row>
    <row r="270" spans="1:9" s="62" customFormat="1" x14ac:dyDescent="0.25">
      <c r="A270" s="69" t="s">
        <v>640</v>
      </c>
      <c r="B270" s="79" t="s">
        <v>622</v>
      </c>
      <c r="C270" s="71" t="s">
        <v>958</v>
      </c>
      <c r="D270" s="72"/>
      <c r="E270" s="223"/>
      <c r="F270" s="223"/>
      <c r="G270" s="223"/>
      <c r="H270" s="222"/>
      <c r="I270" s="54"/>
    </row>
    <row r="271" spans="1:9" s="62" customFormat="1" x14ac:dyDescent="0.25">
      <c r="A271" s="69" t="s">
        <v>641</v>
      </c>
      <c r="B271" s="76" t="s">
        <v>193</v>
      </c>
      <c r="C271" s="71" t="s">
        <v>958</v>
      </c>
      <c r="D271" s="72"/>
      <c r="E271" s="223"/>
      <c r="F271" s="223"/>
      <c r="G271" s="223"/>
      <c r="H271" s="222"/>
      <c r="I271" s="54"/>
    </row>
    <row r="272" spans="1:9" s="62" customFormat="1" x14ac:dyDescent="0.25">
      <c r="A272" s="69" t="s">
        <v>642</v>
      </c>
      <c r="B272" s="79" t="s">
        <v>622</v>
      </c>
      <c r="C272" s="71" t="s">
        <v>958</v>
      </c>
      <c r="D272" s="72"/>
      <c r="E272" s="223"/>
      <c r="F272" s="223"/>
      <c r="G272" s="223"/>
      <c r="H272" s="222"/>
      <c r="I272" s="54"/>
    </row>
    <row r="273" spans="1:9" s="62" customFormat="1" x14ac:dyDescent="0.25">
      <c r="A273" s="69" t="s">
        <v>641</v>
      </c>
      <c r="B273" s="76" t="s">
        <v>643</v>
      </c>
      <c r="C273" s="71" t="s">
        <v>958</v>
      </c>
      <c r="D273" s="72"/>
      <c r="E273" s="223"/>
      <c r="F273" s="223"/>
      <c r="G273" s="223"/>
      <c r="H273" s="222"/>
      <c r="I273" s="54"/>
    </row>
    <row r="274" spans="1:9" s="62" customFormat="1" x14ac:dyDescent="0.25">
      <c r="A274" s="69" t="s">
        <v>644</v>
      </c>
      <c r="B274" s="79" t="s">
        <v>622</v>
      </c>
      <c r="C274" s="71" t="s">
        <v>958</v>
      </c>
      <c r="D274" s="72"/>
      <c r="E274" s="223"/>
      <c r="F274" s="223"/>
      <c r="G274" s="223"/>
      <c r="H274" s="222"/>
      <c r="I274" s="54"/>
    </row>
    <row r="275" spans="1:9" s="62" customFormat="1" ht="31.5" x14ac:dyDescent="0.25">
      <c r="A275" s="69" t="s">
        <v>645</v>
      </c>
      <c r="B275" s="77" t="s">
        <v>646</v>
      </c>
      <c r="C275" s="71" t="s">
        <v>958</v>
      </c>
      <c r="D275" s="72"/>
      <c r="E275" s="223"/>
      <c r="F275" s="223"/>
      <c r="G275" s="223"/>
      <c r="H275" s="222"/>
      <c r="I275" s="54"/>
    </row>
    <row r="276" spans="1:9" s="62" customFormat="1" x14ac:dyDescent="0.25">
      <c r="A276" s="69" t="s">
        <v>647</v>
      </c>
      <c r="B276" s="79" t="s">
        <v>622</v>
      </c>
      <c r="C276" s="71" t="s">
        <v>958</v>
      </c>
      <c r="D276" s="72"/>
      <c r="E276" s="223"/>
      <c r="F276" s="223"/>
      <c r="G276" s="223"/>
      <c r="H276" s="222"/>
      <c r="I276" s="54"/>
    </row>
    <row r="277" spans="1:9" s="62" customFormat="1" x14ac:dyDescent="0.25">
      <c r="A277" s="69" t="s">
        <v>648</v>
      </c>
      <c r="B277" s="79" t="s">
        <v>198</v>
      </c>
      <c r="C277" s="71" t="s">
        <v>958</v>
      </c>
      <c r="D277" s="72"/>
      <c r="E277" s="223"/>
      <c r="F277" s="223"/>
      <c r="G277" s="223"/>
      <c r="H277" s="222"/>
      <c r="I277" s="54"/>
    </row>
    <row r="278" spans="1:9" s="62" customFormat="1" x14ac:dyDescent="0.25">
      <c r="A278" s="69" t="s">
        <v>649</v>
      </c>
      <c r="B278" s="80" t="s">
        <v>622</v>
      </c>
      <c r="C278" s="71" t="s">
        <v>958</v>
      </c>
      <c r="D278" s="72"/>
      <c r="E278" s="223"/>
      <c r="F278" s="223"/>
      <c r="G278" s="223"/>
      <c r="H278" s="222"/>
      <c r="I278" s="54"/>
    </row>
    <row r="279" spans="1:9" s="62" customFormat="1" x14ac:dyDescent="0.25">
      <c r="A279" s="69" t="s">
        <v>650</v>
      </c>
      <c r="B279" s="79" t="s">
        <v>199</v>
      </c>
      <c r="C279" s="71" t="s">
        <v>958</v>
      </c>
      <c r="D279" s="72"/>
      <c r="E279" s="223"/>
      <c r="F279" s="223"/>
      <c r="G279" s="223"/>
      <c r="H279" s="222"/>
      <c r="I279" s="54"/>
    </row>
    <row r="280" spans="1:9" s="62" customFormat="1" x14ac:dyDescent="0.25">
      <c r="A280" s="69" t="s">
        <v>651</v>
      </c>
      <c r="B280" s="80" t="s">
        <v>622</v>
      </c>
      <c r="C280" s="71" t="s">
        <v>958</v>
      </c>
      <c r="D280" s="72"/>
      <c r="E280" s="223"/>
      <c r="F280" s="223"/>
      <c r="G280" s="223"/>
      <c r="H280" s="222"/>
      <c r="I280" s="54"/>
    </row>
    <row r="281" spans="1:9" s="62" customFormat="1" x14ac:dyDescent="0.25">
      <c r="A281" s="69" t="s">
        <v>652</v>
      </c>
      <c r="B281" s="77" t="s">
        <v>653</v>
      </c>
      <c r="C281" s="71" t="s">
        <v>958</v>
      </c>
      <c r="D281" s="72"/>
      <c r="E281" s="223"/>
      <c r="F281" s="223"/>
      <c r="G281" s="223"/>
      <c r="H281" s="222"/>
      <c r="I281" s="54"/>
    </row>
    <row r="282" spans="1:9" s="62" customFormat="1" x14ac:dyDescent="0.25">
      <c r="A282" s="69" t="s">
        <v>654</v>
      </c>
      <c r="B282" s="79" t="s">
        <v>622</v>
      </c>
      <c r="C282" s="71" t="s">
        <v>958</v>
      </c>
      <c r="D282" s="72"/>
      <c r="E282" s="223"/>
      <c r="F282" s="223"/>
      <c r="G282" s="223"/>
      <c r="H282" s="222"/>
      <c r="I282" s="54"/>
    </row>
    <row r="283" spans="1:9" s="62" customFormat="1" x14ac:dyDescent="0.25">
      <c r="A283" s="69" t="s">
        <v>655</v>
      </c>
      <c r="B283" s="78" t="s">
        <v>656</v>
      </c>
      <c r="C283" s="71" t="s">
        <v>958</v>
      </c>
      <c r="D283" s="72"/>
      <c r="E283" s="223"/>
      <c r="F283" s="223"/>
      <c r="G283" s="223"/>
      <c r="H283" s="222"/>
      <c r="I283" s="54"/>
    </row>
    <row r="284" spans="1:9" s="62" customFormat="1" x14ac:dyDescent="0.25">
      <c r="A284" s="69" t="s">
        <v>657</v>
      </c>
      <c r="B284" s="77" t="s">
        <v>658</v>
      </c>
      <c r="C284" s="71" t="s">
        <v>958</v>
      </c>
      <c r="D284" s="72"/>
      <c r="E284" s="223"/>
      <c r="F284" s="223"/>
      <c r="G284" s="223"/>
      <c r="H284" s="222"/>
      <c r="I284" s="54"/>
    </row>
    <row r="285" spans="1:9" s="62" customFormat="1" x14ac:dyDescent="0.25">
      <c r="A285" s="69" t="s">
        <v>659</v>
      </c>
      <c r="B285" s="79" t="s">
        <v>622</v>
      </c>
      <c r="C285" s="71" t="s">
        <v>958</v>
      </c>
      <c r="D285" s="72"/>
      <c r="E285" s="223"/>
      <c r="F285" s="223"/>
      <c r="G285" s="223"/>
      <c r="H285" s="222"/>
      <c r="I285" s="54"/>
    </row>
    <row r="286" spans="1:9" s="62" customFormat="1" x14ac:dyDescent="0.25">
      <c r="A286" s="69" t="s">
        <v>660</v>
      </c>
      <c r="B286" s="77" t="s">
        <v>661</v>
      </c>
      <c r="C286" s="71" t="s">
        <v>958</v>
      </c>
      <c r="D286" s="72"/>
      <c r="E286" s="223"/>
      <c r="F286" s="223"/>
      <c r="G286" s="223"/>
      <c r="H286" s="222"/>
      <c r="I286" s="54"/>
    </row>
    <row r="287" spans="1:9" s="62" customFormat="1" x14ac:dyDescent="0.25">
      <c r="A287" s="69" t="s">
        <v>662</v>
      </c>
      <c r="B287" s="79" t="s">
        <v>494</v>
      </c>
      <c r="C287" s="71" t="s">
        <v>958</v>
      </c>
      <c r="D287" s="72"/>
      <c r="E287" s="223"/>
      <c r="F287" s="223"/>
      <c r="G287" s="223"/>
      <c r="H287" s="222"/>
      <c r="I287" s="54"/>
    </row>
    <row r="288" spans="1:9" s="62" customFormat="1" x14ac:dyDescent="0.25">
      <c r="A288" s="69" t="s">
        <v>663</v>
      </c>
      <c r="B288" s="80" t="s">
        <v>622</v>
      </c>
      <c r="C288" s="71" t="s">
        <v>958</v>
      </c>
      <c r="D288" s="72"/>
      <c r="E288" s="223"/>
      <c r="F288" s="223"/>
      <c r="G288" s="223"/>
      <c r="H288" s="222"/>
      <c r="I288" s="54"/>
    </row>
    <row r="289" spans="1:9" s="62" customFormat="1" x14ac:dyDescent="0.25">
      <c r="A289" s="69" t="s">
        <v>664</v>
      </c>
      <c r="B289" s="79" t="s">
        <v>665</v>
      </c>
      <c r="C289" s="71" t="s">
        <v>958</v>
      </c>
      <c r="D289" s="72"/>
      <c r="E289" s="223"/>
      <c r="F289" s="223"/>
      <c r="G289" s="223"/>
      <c r="H289" s="222"/>
      <c r="I289" s="54"/>
    </row>
    <row r="290" spans="1:9" s="62" customFormat="1" x14ac:dyDescent="0.25">
      <c r="A290" s="69" t="s">
        <v>666</v>
      </c>
      <c r="B290" s="80" t="s">
        <v>622</v>
      </c>
      <c r="C290" s="71" t="s">
        <v>958</v>
      </c>
      <c r="D290" s="72"/>
      <c r="E290" s="223"/>
      <c r="F290" s="223"/>
      <c r="G290" s="223"/>
      <c r="H290" s="222"/>
      <c r="I290" s="54"/>
    </row>
    <row r="291" spans="1:9" s="62" customFormat="1" ht="31.5" x14ac:dyDescent="0.25">
      <c r="A291" s="69" t="s">
        <v>667</v>
      </c>
      <c r="B291" s="77" t="s">
        <v>668</v>
      </c>
      <c r="C291" s="71" t="s">
        <v>958</v>
      </c>
      <c r="D291" s="72"/>
      <c r="E291" s="223"/>
      <c r="F291" s="223"/>
      <c r="G291" s="223"/>
      <c r="H291" s="222"/>
      <c r="I291" s="54"/>
    </row>
    <row r="292" spans="1:9" s="62" customFormat="1" x14ac:dyDescent="0.25">
      <c r="A292" s="69" t="s">
        <v>669</v>
      </c>
      <c r="B292" s="79" t="s">
        <v>622</v>
      </c>
      <c r="C292" s="71" t="s">
        <v>958</v>
      </c>
      <c r="D292" s="72"/>
      <c r="E292" s="223"/>
      <c r="F292" s="223"/>
      <c r="G292" s="223"/>
      <c r="H292" s="222"/>
      <c r="I292" s="54"/>
    </row>
    <row r="293" spans="1:9" s="62" customFormat="1" x14ac:dyDescent="0.25">
      <c r="A293" s="69" t="s">
        <v>670</v>
      </c>
      <c r="B293" s="77" t="s">
        <v>671</v>
      </c>
      <c r="C293" s="71" t="s">
        <v>958</v>
      </c>
      <c r="D293" s="72"/>
      <c r="E293" s="223"/>
      <c r="F293" s="223"/>
      <c r="G293" s="223"/>
      <c r="H293" s="222"/>
      <c r="I293" s="54"/>
    </row>
    <row r="294" spans="1:9" s="62" customFormat="1" x14ac:dyDescent="0.25">
      <c r="A294" s="69" t="s">
        <v>672</v>
      </c>
      <c r="B294" s="79" t="s">
        <v>622</v>
      </c>
      <c r="C294" s="71" t="s">
        <v>958</v>
      </c>
      <c r="D294" s="72"/>
      <c r="E294" s="223"/>
      <c r="F294" s="223"/>
      <c r="G294" s="223"/>
      <c r="H294" s="222"/>
      <c r="I294" s="54"/>
    </row>
    <row r="295" spans="1:9" s="62" customFormat="1" x14ac:dyDescent="0.25">
      <c r="A295" s="69" t="s">
        <v>673</v>
      </c>
      <c r="B295" s="77" t="s">
        <v>674</v>
      </c>
      <c r="C295" s="71" t="s">
        <v>958</v>
      </c>
      <c r="D295" s="72"/>
      <c r="E295" s="223"/>
      <c r="F295" s="223"/>
      <c r="G295" s="223"/>
      <c r="H295" s="222"/>
      <c r="I295" s="54"/>
    </row>
    <row r="296" spans="1:9" s="62" customFormat="1" x14ac:dyDescent="0.25">
      <c r="A296" s="69" t="s">
        <v>675</v>
      </c>
      <c r="B296" s="79" t="s">
        <v>622</v>
      </c>
      <c r="C296" s="71" t="s">
        <v>958</v>
      </c>
      <c r="D296" s="72"/>
      <c r="E296" s="223"/>
      <c r="F296" s="223"/>
      <c r="G296" s="223"/>
      <c r="H296" s="222"/>
      <c r="I296" s="54"/>
    </row>
    <row r="297" spans="1:9" s="62" customFormat="1" x14ac:dyDescent="0.25">
      <c r="A297" s="69" t="s">
        <v>676</v>
      </c>
      <c r="B297" s="77" t="s">
        <v>677</v>
      </c>
      <c r="C297" s="71" t="s">
        <v>958</v>
      </c>
      <c r="D297" s="72"/>
      <c r="E297" s="223"/>
      <c r="F297" s="223"/>
      <c r="G297" s="223"/>
      <c r="H297" s="222"/>
      <c r="I297" s="54"/>
    </row>
    <row r="298" spans="1:9" s="62" customFormat="1" x14ac:dyDescent="0.25">
      <c r="A298" s="69" t="s">
        <v>678</v>
      </c>
      <c r="B298" s="79" t="s">
        <v>622</v>
      </c>
      <c r="C298" s="71" t="s">
        <v>958</v>
      </c>
      <c r="D298" s="72"/>
      <c r="E298" s="223"/>
      <c r="F298" s="223"/>
      <c r="G298" s="223"/>
      <c r="H298" s="222"/>
      <c r="I298" s="54"/>
    </row>
    <row r="299" spans="1:9" s="62" customFormat="1" x14ac:dyDescent="0.25">
      <c r="A299" s="69" t="s">
        <v>679</v>
      </c>
      <c r="B299" s="77" t="s">
        <v>680</v>
      </c>
      <c r="C299" s="71" t="s">
        <v>958</v>
      </c>
      <c r="D299" s="72"/>
      <c r="E299" s="223"/>
      <c r="F299" s="223"/>
      <c r="G299" s="223"/>
      <c r="H299" s="222"/>
      <c r="I299" s="54"/>
    </row>
    <row r="300" spans="1:9" s="62" customFormat="1" x14ac:dyDescent="0.25">
      <c r="A300" s="69" t="s">
        <v>681</v>
      </c>
      <c r="B300" s="79" t="s">
        <v>622</v>
      </c>
      <c r="C300" s="71" t="s">
        <v>958</v>
      </c>
      <c r="D300" s="72"/>
      <c r="E300" s="223"/>
      <c r="F300" s="223"/>
      <c r="G300" s="223"/>
      <c r="H300" s="222"/>
      <c r="I300" s="54"/>
    </row>
    <row r="301" spans="1:9" s="62" customFormat="1" ht="31.5" x14ac:dyDescent="0.25">
      <c r="A301" s="69" t="s">
        <v>682</v>
      </c>
      <c r="B301" s="77" t="s">
        <v>683</v>
      </c>
      <c r="C301" s="71" t="s">
        <v>958</v>
      </c>
      <c r="D301" s="72"/>
      <c r="E301" s="223"/>
      <c r="F301" s="223"/>
      <c r="G301" s="223"/>
      <c r="H301" s="222"/>
      <c r="I301" s="54"/>
    </row>
    <row r="302" spans="1:9" s="62" customFormat="1" x14ac:dyDescent="0.25">
      <c r="A302" s="69" t="s">
        <v>684</v>
      </c>
      <c r="B302" s="79" t="s">
        <v>622</v>
      </c>
      <c r="C302" s="71" t="s">
        <v>958</v>
      </c>
      <c r="D302" s="72"/>
      <c r="E302" s="223"/>
      <c r="F302" s="223"/>
      <c r="G302" s="223"/>
      <c r="H302" s="222"/>
      <c r="I302" s="54"/>
    </row>
    <row r="303" spans="1:9" s="62" customFormat="1" x14ac:dyDescent="0.25">
      <c r="A303" s="69" t="s">
        <v>685</v>
      </c>
      <c r="B303" s="77" t="s">
        <v>686</v>
      </c>
      <c r="C303" s="71" t="s">
        <v>958</v>
      </c>
      <c r="D303" s="72"/>
      <c r="E303" s="223"/>
      <c r="F303" s="223"/>
      <c r="G303" s="223"/>
      <c r="H303" s="222"/>
      <c r="I303" s="54"/>
    </row>
    <row r="304" spans="1:9" s="62" customFormat="1" x14ac:dyDescent="0.25">
      <c r="A304" s="69" t="s">
        <v>687</v>
      </c>
      <c r="B304" s="79" t="s">
        <v>622</v>
      </c>
      <c r="C304" s="71" t="s">
        <v>958</v>
      </c>
      <c r="D304" s="72"/>
      <c r="E304" s="223"/>
      <c r="F304" s="223"/>
      <c r="G304" s="223"/>
      <c r="H304" s="222"/>
      <c r="I304" s="54"/>
    </row>
    <row r="305" spans="1:9" s="62" customFormat="1" ht="31.5" x14ac:dyDescent="0.25">
      <c r="A305" s="69" t="s">
        <v>688</v>
      </c>
      <c r="B305" s="78" t="s">
        <v>689</v>
      </c>
      <c r="C305" s="71" t="s">
        <v>8</v>
      </c>
      <c r="D305" s="72"/>
      <c r="E305" s="223"/>
      <c r="F305" s="223"/>
      <c r="G305" s="223"/>
      <c r="H305" s="222"/>
      <c r="I305" s="54"/>
    </row>
    <row r="306" spans="1:9" s="62" customFormat="1" x14ac:dyDescent="0.25">
      <c r="A306" s="69" t="s">
        <v>690</v>
      </c>
      <c r="B306" s="77" t="s">
        <v>691</v>
      </c>
      <c r="C306" s="71" t="s">
        <v>8</v>
      </c>
      <c r="D306" s="72"/>
      <c r="E306" s="223"/>
      <c r="F306" s="223"/>
      <c r="G306" s="223"/>
      <c r="H306" s="222"/>
      <c r="I306" s="54"/>
    </row>
    <row r="307" spans="1:9" s="62" customFormat="1" ht="31.5" x14ac:dyDescent="0.25">
      <c r="A307" s="69" t="s">
        <v>692</v>
      </c>
      <c r="B307" s="77" t="s">
        <v>693</v>
      </c>
      <c r="C307" s="71" t="s">
        <v>8</v>
      </c>
      <c r="D307" s="72"/>
      <c r="E307" s="223"/>
      <c r="F307" s="223"/>
      <c r="G307" s="223"/>
      <c r="H307" s="222"/>
      <c r="I307" s="54"/>
    </row>
    <row r="308" spans="1:9" s="62" customFormat="1" ht="31.5" x14ac:dyDescent="0.25">
      <c r="A308" s="69" t="s">
        <v>694</v>
      </c>
      <c r="B308" s="77" t="s">
        <v>695</v>
      </c>
      <c r="C308" s="71" t="s">
        <v>8</v>
      </c>
      <c r="D308" s="72"/>
      <c r="E308" s="223"/>
      <c r="F308" s="223"/>
      <c r="G308" s="223"/>
      <c r="H308" s="222"/>
      <c r="I308" s="54"/>
    </row>
    <row r="309" spans="1:9" s="62" customFormat="1" ht="31.5" x14ac:dyDescent="0.25">
      <c r="A309" s="69" t="s">
        <v>696</v>
      </c>
      <c r="B309" s="77" t="s">
        <v>697</v>
      </c>
      <c r="C309" s="71" t="s">
        <v>8</v>
      </c>
      <c r="D309" s="72"/>
      <c r="E309" s="223"/>
      <c r="F309" s="223"/>
      <c r="G309" s="223"/>
      <c r="H309" s="222"/>
      <c r="I309" s="54"/>
    </row>
    <row r="310" spans="1:9" s="62" customFormat="1" x14ac:dyDescent="0.25">
      <c r="A310" s="69" t="s">
        <v>698</v>
      </c>
      <c r="B310" s="76" t="s">
        <v>699</v>
      </c>
      <c r="C310" s="71" t="s">
        <v>8</v>
      </c>
      <c r="D310" s="72"/>
      <c r="E310" s="223"/>
      <c r="F310" s="223"/>
      <c r="G310" s="223"/>
      <c r="H310" s="222"/>
      <c r="I310" s="54"/>
    </row>
    <row r="311" spans="1:9" s="62" customFormat="1" x14ac:dyDescent="0.25">
      <c r="A311" s="69" t="s">
        <v>700</v>
      </c>
      <c r="B311" s="76" t="s">
        <v>701</v>
      </c>
      <c r="C311" s="71" t="s">
        <v>8</v>
      </c>
      <c r="D311" s="72"/>
      <c r="E311" s="223"/>
      <c r="F311" s="223"/>
      <c r="G311" s="223"/>
      <c r="H311" s="222"/>
      <c r="I311" s="54"/>
    </row>
    <row r="312" spans="1:9" s="62" customFormat="1" x14ac:dyDescent="0.25">
      <c r="A312" s="69" t="s">
        <v>702</v>
      </c>
      <c r="B312" s="76" t="s">
        <v>703</v>
      </c>
      <c r="C312" s="71" t="s">
        <v>8</v>
      </c>
      <c r="D312" s="72"/>
      <c r="E312" s="223"/>
      <c r="F312" s="223"/>
      <c r="G312" s="223"/>
      <c r="H312" s="222"/>
      <c r="I312" s="54"/>
    </row>
    <row r="313" spans="1:9" s="62" customFormat="1" x14ac:dyDescent="0.25">
      <c r="A313" s="69" t="s">
        <v>704</v>
      </c>
      <c r="B313" s="76" t="s">
        <v>705</v>
      </c>
      <c r="C313" s="71" t="s">
        <v>8</v>
      </c>
      <c r="D313" s="72"/>
      <c r="E313" s="223"/>
      <c r="F313" s="223"/>
      <c r="G313" s="223"/>
      <c r="H313" s="222"/>
      <c r="I313" s="54"/>
    </row>
    <row r="314" spans="1:9" s="62" customFormat="1" x14ac:dyDescent="0.25">
      <c r="A314" s="69" t="s">
        <v>706</v>
      </c>
      <c r="B314" s="76" t="s">
        <v>707</v>
      </c>
      <c r="C314" s="71" t="s">
        <v>8</v>
      </c>
      <c r="D314" s="84"/>
      <c r="E314" s="223"/>
      <c r="F314" s="224"/>
      <c r="G314" s="224"/>
      <c r="H314" s="225"/>
      <c r="I314" s="54"/>
    </row>
    <row r="315" spans="1:9" s="62" customFormat="1" ht="31.5" x14ac:dyDescent="0.25">
      <c r="A315" s="69" t="s">
        <v>708</v>
      </c>
      <c r="B315" s="77" t="s">
        <v>709</v>
      </c>
      <c r="C315" s="71" t="s">
        <v>8</v>
      </c>
      <c r="D315" s="84"/>
      <c r="E315" s="223"/>
      <c r="F315" s="224"/>
      <c r="G315" s="224"/>
      <c r="H315" s="225"/>
      <c r="I315" s="54"/>
    </row>
    <row r="316" spans="1:9" s="62" customFormat="1" x14ac:dyDescent="0.25">
      <c r="A316" s="69" t="s">
        <v>710</v>
      </c>
      <c r="B316" s="97" t="s">
        <v>198</v>
      </c>
      <c r="C316" s="71" t="s">
        <v>8</v>
      </c>
      <c r="D316" s="72"/>
      <c r="E316" s="223"/>
      <c r="F316" s="223"/>
      <c r="G316" s="223"/>
      <c r="H316" s="222"/>
      <c r="I316" s="54"/>
    </row>
    <row r="317" spans="1:9" s="62" customFormat="1" ht="16.5" thickBot="1" x14ac:dyDescent="0.3">
      <c r="A317" s="86" t="s">
        <v>711</v>
      </c>
      <c r="B317" s="98" t="s">
        <v>199</v>
      </c>
      <c r="C317" s="88" t="s">
        <v>8</v>
      </c>
      <c r="D317" s="89"/>
      <c r="E317" s="227"/>
      <c r="F317" s="227"/>
      <c r="G317" s="227"/>
      <c r="H317" s="228"/>
      <c r="I317" s="54"/>
    </row>
    <row r="318" spans="1:9" s="62" customFormat="1" ht="19.5" thickBot="1" x14ac:dyDescent="0.3">
      <c r="A318" s="454" t="s">
        <v>712</v>
      </c>
      <c r="B318" s="455"/>
      <c r="C318" s="455"/>
      <c r="D318" s="455"/>
      <c r="E318" s="455"/>
      <c r="F318" s="455"/>
      <c r="G318" s="455"/>
      <c r="H318" s="456"/>
      <c r="I318" s="54"/>
    </row>
    <row r="319" spans="1:9" x14ac:dyDescent="0.25">
      <c r="A319" s="90" t="s">
        <v>713</v>
      </c>
      <c r="B319" s="95" t="s">
        <v>714</v>
      </c>
      <c r="C319" s="91" t="s">
        <v>459</v>
      </c>
      <c r="D319" s="231" t="s">
        <v>715</v>
      </c>
      <c r="E319" s="231" t="s">
        <v>715</v>
      </c>
      <c r="F319" s="231"/>
      <c r="G319" s="231" t="s">
        <v>715</v>
      </c>
      <c r="H319" s="232" t="s">
        <v>715</v>
      </c>
    </row>
    <row r="320" spans="1:9" x14ac:dyDescent="0.25">
      <c r="A320" s="69" t="s">
        <v>716</v>
      </c>
      <c r="B320" s="78" t="s">
        <v>717</v>
      </c>
      <c r="C320" s="71" t="s">
        <v>1</v>
      </c>
      <c r="D320" s="72"/>
      <c r="E320" s="223"/>
      <c r="F320" s="223"/>
      <c r="G320" s="223"/>
      <c r="H320" s="222"/>
    </row>
    <row r="321" spans="1:8" x14ac:dyDescent="0.25">
      <c r="A321" s="69" t="s">
        <v>718</v>
      </c>
      <c r="B321" s="78" t="s">
        <v>719</v>
      </c>
      <c r="C321" s="71" t="s">
        <v>720</v>
      </c>
      <c r="D321" s="72"/>
      <c r="E321" s="223"/>
      <c r="F321" s="223"/>
      <c r="G321" s="223"/>
      <c r="H321" s="222"/>
    </row>
    <row r="322" spans="1:8" x14ac:dyDescent="0.25">
      <c r="A322" s="69" t="s">
        <v>721</v>
      </c>
      <c r="B322" s="78" t="s">
        <v>722</v>
      </c>
      <c r="C322" s="71" t="s">
        <v>1</v>
      </c>
      <c r="D322" s="72"/>
      <c r="E322" s="223"/>
      <c r="F322" s="223"/>
      <c r="G322" s="223"/>
      <c r="H322" s="222"/>
    </row>
    <row r="323" spans="1:8" x14ac:dyDescent="0.25">
      <c r="A323" s="69" t="s">
        <v>723</v>
      </c>
      <c r="B323" s="78" t="s">
        <v>724</v>
      </c>
      <c r="C323" s="71" t="s">
        <v>720</v>
      </c>
      <c r="D323" s="72"/>
      <c r="E323" s="223"/>
      <c r="F323" s="223"/>
      <c r="G323" s="223"/>
      <c r="H323" s="222"/>
    </row>
    <row r="324" spans="1:8" x14ac:dyDescent="0.25">
      <c r="A324" s="69" t="s">
        <v>725</v>
      </c>
      <c r="B324" s="78" t="s">
        <v>726</v>
      </c>
      <c r="C324" s="71" t="s">
        <v>727</v>
      </c>
      <c r="D324" s="72"/>
      <c r="E324" s="223"/>
      <c r="F324" s="223"/>
      <c r="G324" s="223"/>
      <c r="H324" s="222"/>
    </row>
    <row r="325" spans="1:8" x14ac:dyDescent="0.25">
      <c r="A325" s="69" t="s">
        <v>728</v>
      </c>
      <c r="B325" s="78" t="s">
        <v>729</v>
      </c>
      <c r="C325" s="71" t="s">
        <v>459</v>
      </c>
      <c r="D325" s="233" t="s">
        <v>715</v>
      </c>
      <c r="E325" s="233" t="s">
        <v>715</v>
      </c>
      <c r="F325" s="233"/>
      <c r="G325" s="233" t="s">
        <v>715</v>
      </c>
      <c r="H325" s="234" t="s">
        <v>715</v>
      </c>
    </row>
    <row r="326" spans="1:8" x14ac:dyDescent="0.25">
      <c r="A326" s="69" t="s">
        <v>730</v>
      </c>
      <c r="B326" s="77" t="s">
        <v>731</v>
      </c>
      <c r="C326" s="71" t="s">
        <v>727</v>
      </c>
      <c r="D326" s="72"/>
      <c r="E326" s="223"/>
      <c r="F326" s="223"/>
      <c r="G326" s="223"/>
      <c r="H326" s="222"/>
    </row>
    <row r="327" spans="1:8" x14ac:dyDescent="0.25">
      <c r="A327" s="69" t="s">
        <v>732</v>
      </c>
      <c r="B327" s="77" t="s">
        <v>733</v>
      </c>
      <c r="C327" s="71" t="s">
        <v>734</v>
      </c>
      <c r="D327" s="72"/>
      <c r="E327" s="223"/>
      <c r="F327" s="223"/>
      <c r="G327" s="223"/>
      <c r="H327" s="222"/>
    </row>
    <row r="328" spans="1:8" x14ac:dyDescent="0.25">
      <c r="A328" s="69" t="s">
        <v>735</v>
      </c>
      <c r="B328" s="78" t="s">
        <v>736</v>
      </c>
      <c r="C328" s="71" t="s">
        <v>459</v>
      </c>
      <c r="D328" s="233" t="s">
        <v>715</v>
      </c>
      <c r="E328" s="233" t="s">
        <v>715</v>
      </c>
      <c r="F328" s="233"/>
      <c r="G328" s="233" t="s">
        <v>715</v>
      </c>
      <c r="H328" s="234" t="s">
        <v>715</v>
      </c>
    </row>
    <row r="329" spans="1:8" x14ac:dyDescent="0.25">
      <c r="A329" s="69" t="s">
        <v>737</v>
      </c>
      <c r="B329" s="77" t="s">
        <v>731</v>
      </c>
      <c r="C329" s="71" t="s">
        <v>727</v>
      </c>
      <c r="D329" s="72"/>
      <c r="E329" s="223"/>
      <c r="F329" s="223"/>
      <c r="G329" s="223"/>
      <c r="H329" s="222"/>
    </row>
    <row r="330" spans="1:8" x14ac:dyDescent="0.25">
      <c r="A330" s="69" t="s">
        <v>738</v>
      </c>
      <c r="B330" s="77" t="s">
        <v>739</v>
      </c>
      <c r="C330" s="71" t="s">
        <v>1</v>
      </c>
      <c r="D330" s="72"/>
      <c r="E330" s="223"/>
      <c r="F330" s="223"/>
      <c r="G330" s="223"/>
      <c r="H330" s="222"/>
    </row>
    <row r="331" spans="1:8" x14ac:dyDescent="0.25">
      <c r="A331" s="69" t="s">
        <v>740</v>
      </c>
      <c r="B331" s="77" t="s">
        <v>733</v>
      </c>
      <c r="C331" s="71" t="s">
        <v>734</v>
      </c>
      <c r="D331" s="72"/>
      <c r="E331" s="223"/>
      <c r="F331" s="223"/>
      <c r="G331" s="223"/>
      <c r="H331" s="222"/>
    </row>
    <row r="332" spans="1:8" x14ac:dyDescent="0.25">
      <c r="A332" s="69" t="s">
        <v>741</v>
      </c>
      <c r="B332" s="78" t="s">
        <v>742</v>
      </c>
      <c r="C332" s="71" t="s">
        <v>459</v>
      </c>
      <c r="D332" s="233" t="s">
        <v>715</v>
      </c>
      <c r="E332" s="233" t="s">
        <v>715</v>
      </c>
      <c r="F332" s="233"/>
      <c r="G332" s="233" t="s">
        <v>715</v>
      </c>
      <c r="H332" s="234" t="s">
        <v>715</v>
      </c>
    </row>
    <row r="333" spans="1:8" x14ac:dyDescent="0.25">
      <c r="A333" s="69" t="s">
        <v>743</v>
      </c>
      <c r="B333" s="77" t="s">
        <v>731</v>
      </c>
      <c r="C333" s="71" t="s">
        <v>727</v>
      </c>
      <c r="D333" s="72"/>
      <c r="E333" s="223"/>
      <c r="F333" s="223"/>
      <c r="G333" s="223"/>
      <c r="H333" s="222"/>
    </row>
    <row r="334" spans="1:8" x14ac:dyDescent="0.25">
      <c r="A334" s="69" t="s">
        <v>744</v>
      </c>
      <c r="B334" s="77" t="s">
        <v>733</v>
      </c>
      <c r="C334" s="71" t="s">
        <v>734</v>
      </c>
      <c r="D334" s="72"/>
      <c r="E334" s="223"/>
      <c r="F334" s="223"/>
      <c r="G334" s="223"/>
      <c r="H334" s="222"/>
    </row>
    <row r="335" spans="1:8" x14ac:dyDescent="0.25">
      <c r="A335" s="69" t="s">
        <v>745</v>
      </c>
      <c r="B335" s="78" t="s">
        <v>746</v>
      </c>
      <c r="C335" s="71" t="s">
        <v>459</v>
      </c>
      <c r="D335" s="233" t="s">
        <v>715</v>
      </c>
      <c r="E335" s="233" t="s">
        <v>715</v>
      </c>
      <c r="F335" s="233"/>
      <c r="G335" s="233" t="s">
        <v>715</v>
      </c>
      <c r="H335" s="234" t="s">
        <v>715</v>
      </c>
    </row>
    <row r="336" spans="1:8" x14ac:dyDescent="0.25">
      <c r="A336" s="69" t="s">
        <v>747</v>
      </c>
      <c r="B336" s="77" t="s">
        <v>731</v>
      </c>
      <c r="C336" s="71" t="s">
        <v>727</v>
      </c>
      <c r="D336" s="72"/>
      <c r="E336" s="223"/>
      <c r="F336" s="223"/>
      <c r="G336" s="223"/>
      <c r="H336" s="222"/>
    </row>
    <row r="337" spans="1:8" x14ac:dyDescent="0.25">
      <c r="A337" s="69" t="s">
        <v>748</v>
      </c>
      <c r="B337" s="77" t="s">
        <v>739</v>
      </c>
      <c r="C337" s="71" t="s">
        <v>1</v>
      </c>
      <c r="D337" s="72"/>
      <c r="E337" s="223"/>
      <c r="F337" s="223"/>
      <c r="G337" s="223"/>
      <c r="H337" s="222"/>
    </row>
    <row r="338" spans="1:8" x14ac:dyDescent="0.25">
      <c r="A338" s="69" t="s">
        <v>749</v>
      </c>
      <c r="B338" s="77" t="s">
        <v>733</v>
      </c>
      <c r="C338" s="71" t="s">
        <v>734</v>
      </c>
      <c r="D338" s="72"/>
      <c r="E338" s="223"/>
      <c r="F338" s="223"/>
      <c r="G338" s="223"/>
      <c r="H338" s="222"/>
    </row>
    <row r="339" spans="1:8" x14ac:dyDescent="0.25">
      <c r="A339" s="90" t="s">
        <v>750</v>
      </c>
      <c r="B339" s="95" t="s">
        <v>751</v>
      </c>
      <c r="C339" s="91" t="s">
        <v>459</v>
      </c>
      <c r="D339" s="233" t="s">
        <v>715</v>
      </c>
      <c r="E339" s="233" t="s">
        <v>715</v>
      </c>
      <c r="F339" s="231"/>
      <c r="G339" s="231" t="s">
        <v>715</v>
      </c>
      <c r="H339" s="232" t="s">
        <v>715</v>
      </c>
    </row>
    <row r="340" spans="1:8" x14ac:dyDescent="0.25">
      <c r="A340" s="69" t="s">
        <v>752</v>
      </c>
      <c r="B340" s="78" t="s">
        <v>753</v>
      </c>
      <c r="C340" s="71" t="s">
        <v>727</v>
      </c>
      <c r="D340" s="72"/>
      <c r="E340" s="223"/>
      <c r="F340" s="223"/>
      <c r="G340" s="223"/>
      <c r="H340" s="222"/>
    </row>
    <row r="341" spans="1:8" ht="31.5" x14ac:dyDescent="0.25">
      <c r="A341" s="69" t="s">
        <v>754</v>
      </c>
      <c r="B341" s="77" t="s">
        <v>755</v>
      </c>
      <c r="C341" s="71" t="s">
        <v>727</v>
      </c>
      <c r="D341" s="72"/>
      <c r="E341" s="223"/>
      <c r="F341" s="223"/>
      <c r="G341" s="223"/>
      <c r="H341" s="222"/>
    </row>
    <row r="342" spans="1:8" x14ac:dyDescent="0.25">
      <c r="A342" s="69" t="s">
        <v>756</v>
      </c>
      <c r="B342" s="97" t="s">
        <v>757</v>
      </c>
      <c r="C342" s="71" t="s">
        <v>727</v>
      </c>
      <c r="D342" s="72"/>
      <c r="E342" s="223"/>
      <c r="F342" s="223"/>
      <c r="G342" s="223"/>
      <c r="H342" s="222"/>
    </row>
    <row r="343" spans="1:8" x14ac:dyDescent="0.25">
      <c r="A343" s="69" t="s">
        <v>758</v>
      </c>
      <c r="B343" s="97" t="s">
        <v>759</v>
      </c>
      <c r="C343" s="71" t="s">
        <v>727</v>
      </c>
      <c r="D343" s="72"/>
      <c r="E343" s="223"/>
      <c r="F343" s="223"/>
      <c r="G343" s="223"/>
      <c r="H343" s="222"/>
    </row>
    <row r="344" spans="1:8" x14ac:dyDescent="0.25">
      <c r="A344" s="69" t="s">
        <v>760</v>
      </c>
      <c r="B344" s="78" t="s">
        <v>761</v>
      </c>
      <c r="C344" s="71" t="s">
        <v>727</v>
      </c>
      <c r="D344" s="72"/>
      <c r="E344" s="223"/>
      <c r="F344" s="223"/>
      <c r="G344" s="223"/>
      <c r="H344" s="222"/>
    </row>
    <row r="345" spans="1:8" x14ac:dyDescent="0.25">
      <c r="A345" s="69" t="s">
        <v>762</v>
      </c>
      <c r="B345" s="78" t="s">
        <v>763</v>
      </c>
      <c r="C345" s="71" t="s">
        <v>1</v>
      </c>
      <c r="D345" s="72"/>
      <c r="E345" s="223"/>
      <c r="F345" s="223"/>
      <c r="G345" s="223"/>
      <c r="H345" s="222"/>
    </row>
    <row r="346" spans="1:8" ht="31.5" x14ac:dyDescent="0.25">
      <c r="A346" s="69" t="s">
        <v>764</v>
      </c>
      <c r="B346" s="77" t="s">
        <v>765</v>
      </c>
      <c r="C346" s="71" t="s">
        <v>1</v>
      </c>
      <c r="D346" s="72"/>
      <c r="E346" s="223"/>
      <c r="F346" s="223"/>
      <c r="G346" s="223"/>
      <c r="H346" s="222"/>
    </row>
    <row r="347" spans="1:8" x14ac:dyDescent="0.25">
      <c r="A347" s="69" t="s">
        <v>766</v>
      </c>
      <c r="B347" s="97" t="s">
        <v>757</v>
      </c>
      <c r="C347" s="71" t="s">
        <v>1</v>
      </c>
      <c r="D347" s="72"/>
      <c r="E347" s="223"/>
      <c r="F347" s="223"/>
      <c r="G347" s="223"/>
      <c r="H347" s="222"/>
    </row>
    <row r="348" spans="1:8" x14ac:dyDescent="0.25">
      <c r="A348" s="69" t="s">
        <v>767</v>
      </c>
      <c r="B348" s="97" t="s">
        <v>759</v>
      </c>
      <c r="C348" s="71" t="s">
        <v>1</v>
      </c>
      <c r="D348" s="72"/>
      <c r="E348" s="223"/>
      <c r="F348" s="223"/>
      <c r="G348" s="223"/>
      <c r="H348" s="222"/>
    </row>
    <row r="349" spans="1:8" x14ac:dyDescent="0.25">
      <c r="A349" s="69" t="s">
        <v>768</v>
      </c>
      <c r="B349" s="78" t="s">
        <v>769</v>
      </c>
      <c r="C349" s="71" t="s">
        <v>770</v>
      </c>
      <c r="D349" s="72"/>
      <c r="E349" s="223"/>
      <c r="F349" s="223"/>
      <c r="G349" s="223"/>
      <c r="H349" s="222"/>
    </row>
    <row r="350" spans="1:8" ht="31.5" x14ac:dyDescent="0.25">
      <c r="A350" s="69" t="s">
        <v>771</v>
      </c>
      <c r="B350" s="78" t="s">
        <v>772</v>
      </c>
      <c r="C350" s="71" t="s">
        <v>958</v>
      </c>
      <c r="D350" s="72"/>
      <c r="E350" s="223"/>
      <c r="F350" s="223"/>
      <c r="G350" s="223"/>
      <c r="H350" s="222"/>
    </row>
    <row r="351" spans="1:8" x14ac:dyDescent="0.25">
      <c r="A351" s="69" t="s">
        <v>773</v>
      </c>
      <c r="B351" s="93" t="s">
        <v>774</v>
      </c>
      <c r="C351" s="71" t="s">
        <v>459</v>
      </c>
      <c r="D351" s="233" t="s">
        <v>715</v>
      </c>
      <c r="E351" s="233" t="s">
        <v>715</v>
      </c>
      <c r="F351" s="233"/>
      <c r="G351" s="233" t="s">
        <v>715</v>
      </c>
      <c r="H351" s="234" t="s">
        <v>715</v>
      </c>
    </row>
    <row r="352" spans="1:8" x14ac:dyDescent="0.25">
      <c r="A352" s="69" t="s">
        <v>775</v>
      </c>
      <c r="B352" s="78" t="s">
        <v>776</v>
      </c>
      <c r="C352" s="71" t="s">
        <v>727</v>
      </c>
      <c r="D352" s="72"/>
      <c r="E352" s="223"/>
      <c r="F352" s="223"/>
      <c r="G352" s="223"/>
      <c r="H352" s="222"/>
    </row>
    <row r="353" spans="1:8" x14ac:dyDescent="0.25">
      <c r="A353" s="69" t="s">
        <v>777</v>
      </c>
      <c r="B353" s="78" t="s">
        <v>778</v>
      </c>
      <c r="C353" s="71" t="s">
        <v>720</v>
      </c>
      <c r="D353" s="72"/>
      <c r="E353" s="223"/>
      <c r="F353" s="223"/>
      <c r="G353" s="223"/>
      <c r="H353" s="222"/>
    </row>
    <row r="354" spans="1:8" ht="47.25" x14ac:dyDescent="0.25">
      <c r="A354" s="69" t="s">
        <v>779</v>
      </c>
      <c r="B354" s="78" t="s">
        <v>780</v>
      </c>
      <c r="C354" s="71" t="s">
        <v>958</v>
      </c>
      <c r="D354" s="72"/>
      <c r="E354" s="223"/>
      <c r="F354" s="223"/>
      <c r="G354" s="223"/>
      <c r="H354" s="222"/>
    </row>
    <row r="355" spans="1:8" ht="31.5" x14ac:dyDescent="0.25">
      <c r="A355" s="69" t="s">
        <v>781</v>
      </c>
      <c r="B355" s="78" t="s">
        <v>782</v>
      </c>
      <c r="C355" s="71" t="s">
        <v>958</v>
      </c>
      <c r="D355" s="72"/>
      <c r="E355" s="223"/>
      <c r="F355" s="223"/>
      <c r="G355" s="223"/>
      <c r="H355" s="222"/>
    </row>
    <row r="356" spans="1:8" x14ac:dyDescent="0.25">
      <c r="A356" s="69" t="s">
        <v>783</v>
      </c>
      <c r="B356" s="93" t="s">
        <v>784</v>
      </c>
      <c r="C356" s="234" t="s">
        <v>459</v>
      </c>
      <c r="D356" s="233" t="s">
        <v>715</v>
      </c>
      <c r="E356" s="233" t="s">
        <v>715</v>
      </c>
      <c r="F356" s="233"/>
      <c r="G356" s="233" t="s">
        <v>715</v>
      </c>
      <c r="H356" s="234" t="s">
        <v>715</v>
      </c>
    </row>
    <row r="357" spans="1:8" x14ac:dyDescent="0.25">
      <c r="A357" s="69" t="s">
        <v>785</v>
      </c>
      <c r="B357" s="78" t="s">
        <v>786</v>
      </c>
      <c r="C357" s="71" t="s">
        <v>1</v>
      </c>
      <c r="D357" s="72"/>
      <c r="E357" s="223"/>
      <c r="F357" s="223"/>
      <c r="G357" s="223"/>
      <c r="H357" s="222"/>
    </row>
    <row r="358" spans="1:8" ht="47.25" x14ac:dyDescent="0.25">
      <c r="A358" s="69" t="s">
        <v>787</v>
      </c>
      <c r="B358" s="77" t="s">
        <v>788</v>
      </c>
      <c r="C358" s="71" t="s">
        <v>1</v>
      </c>
      <c r="D358" s="72"/>
      <c r="E358" s="223"/>
      <c r="F358" s="223"/>
      <c r="G358" s="223"/>
      <c r="H358" s="222"/>
    </row>
    <row r="359" spans="1:8" ht="47.25" x14ac:dyDescent="0.25">
      <c r="A359" s="69" t="s">
        <v>789</v>
      </c>
      <c r="B359" s="77" t="s">
        <v>790</v>
      </c>
      <c r="C359" s="71" t="s">
        <v>1</v>
      </c>
      <c r="D359" s="72"/>
      <c r="E359" s="223"/>
      <c r="F359" s="223"/>
      <c r="G359" s="223"/>
      <c r="H359" s="222"/>
    </row>
    <row r="360" spans="1:8" ht="31.5" x14ac:dyDescent="0.25">
      <c r="A360" s="69" t="s">
        <v>791</v>
      </c>
      <c r="B360" s="77" t="s">
        <v>792</v>
      </c>
      <c r="C360" s="71" t="s">
        <v>1</v>
      </c>
      <c r="D360" s="72"/>
      <c r="E360" s="223"/>
      <c r="F360" s="223"/>
      <c r="G360" s="223"/>
      <c r="H360" s="222"/>
    </row>
    <row r="361" spans="1:8" x14ac:dyDescent="0.25">
      <c r="A361" s="69" t="s">
        <v>793</v>
      </c>
      <c r="B361" s="78" t="s">
        <v>794</v>
      </c>
      <c r="C361" s="71" t="s">
        <v>727</v>
      </c>
      <c r="D361" s="72"/>
      <c r="E361" s="223"/>
      <c r="F361" s="223"/>
      <c r="G361" s="223"/>
      <c r="H361" s="222"/>
    </row>
    <row r="362" spans="1:8" ht="31.5" x14ac:dyDescent="0.25">
      <c r="A362" s="69" t="s">
        <v>795</v>
      </c>
      <c r="B362" s="77" t="s">
        <v>796</v>
      </c>
      <c r="C362" s="71" t="s">
        <v>727</v>
      </c>
      <c r="D362" s="72"/>
      <c r="E362" s="223"/>
      <c r="F362" s="223"/>
      <c r="G362" s="223"/>
      <c r="H362" s="222"/>
    </row>
    <row r="363" spans="1:8" x14ac:dyDescent="0.25">
      <c r="A363" s="69" t="s">
        <v>797</v>
      </c>
      <c r="B363" s="77" t="s">
        <v>798</v>
      </c>
      <c r="C363" s="71" t="s">
        <v>727</v>
      </c>
      <c r="D363" s="72"/>
      <c r="E363" s="223"/>
      <c r="F363" s="223"/>
      <c r="G363" s="223"/>
      <c r="H363" s="222"/>
    </row>
    <row r="364" spans="1:8" ht="31.5" x14ac:dyDescent="0.25">
      <c r="A364" s="69" t="s">
        <v>799</v>
      </c>
      <c r="B364" s="78" t="s">
        <v>800</v>
      </c>
      <c r="C364" s="71" t="s">
        <v>958</v>
      </c>
      <c r="D364" s="72"/>
      <c r="E364" s="223"/>
      <c r="F364" s="223"/>
      <c r="G364" s="223"/>
      <c r="H364" s="222"/>
    </row>
    <row r="365" spans="1:8" x14ac:dyDescent="0.25">
      <c r="A365" s="69" t="s">
        <v>801</v>
      </c>
      <c r="B365" s="77" t="s">
        <v>802</v>
      </c>
      <c r="C365" s="71" t="s">
        <v>958</v>
      </c>
      <c r="D365" s="84"/>
      <c r="E365" s="223"/>
      <c r="F365" s="224"/>
      <c r="G365" s="224"/>
      <c r="H365" s="225"/>
    </row>
    <row r="366" spans="1:8" x14ac:dyDescent="0.25">
      <c r="A366" s="69" t="s">
        <v>803</v>
      </c>
      <c r="B366" s="77" t="s">
        <v>199</v>
      </c>
      <c r="C366" s="71" t="s">
        <v>958</v>
      </c>
      <c r="D366" s="84"/>
      <c r="E366" s="223"/>
      <c r="F366" s="224"/>
      <c r="G366" s="224"/>
      <c r="H366" s="225"/>
    </row>
    <row r="367" spans="1:8" ht="16.5" thickBot="1" x14ac:dyDescent="0.3">
      <c r="A367" s="86" t="s">
        <v>804</v>
      </c>
      <c r="B367" s="99" t="s">
        <v>805</v>
      </c>
      <c r="C367" s="88" t="s">
        <v>964</v>
      </c>
      <c r="D367" s="89"/>
      <c r="E367" s="227"/>
      <c r="F367" s="227"/>
      <c r="G367" s="227"/>
      <c r="H367" s="100"/>
    </row>
    <row r="368" spans="1:8" x14ac:dyDescent="0.25">
      <c r="A368" s="457" t="s">
        <v>806</v>
      </c>
      <c r="B368" s="458"/>
      <c r="C368" s="458"/>
      <c r="D368" s="458"/>
      <c r="E368" s="458"/>
      <c r="F368" s="458"/>
      <c r="G368" s="458"/>
      <c r="H368" s="459"/>
    </row>
    <row r="369" spans="1:8" ht="16.5" thickBot="1" x14ac:dyDescent="0.3">
      <c r="A369" s="457"/>
      <c r="B369" s="458"/>
      <c r="C369" s="458"/>
      <c r="D369" s="458"/>
      <c r="E369" s="458"/>
      <c r="F369" s="458"/>
      <c r="G369" s="458"/>
      <c r="H369" s="459"/>
    </row>
    <row r="370" spans="1:8" ht="51.75" customHeight="1" x14ac:dyDescent="0.25">
      <c r="A370" s="460" t="s">
        <v>182</v>
      </c>
      <c r="B370" s="468" t="s">
        <v>183</v>
      </c>
      <c r="C370" s="470" t="s">
        <v>287</v>
      </c>
      <c r="D370" s="446" t="s">
        <v>865</v>
      </c>
      <c r="E370" s="447"/>
      <c r="F370" s="448" t="s">
        <v>867</v>
      </c>
      <c r="G370" s="447"/>
      <c r="H370" s="449" t="s">
        <v>7</v>
      </c>
    </row>
    <row r="371" spans="1:8" ht="38.25" x14ac:dyDescent="0.25">
      <c r="A371" s="461"/>
      <c r="B371" s="469"/>
      <c r="C371" s="471"/>
      <c r="D371" s="215" t="s">
        <v>869</v>
      </c>
      <c r="E371" s="216" t="s">
        <v>10</v>
      </c>
      <c r="F371" s="216" t="s">
        <v>870</v>
      </c>
      <c r="G371" s="215" t="s">
        <v>868</v>
      </c>
      <c r="H371" s="450"/>
    </row>
    <row r="372" spans="1:8" ht="16.5" thickBot="1" x14ac:dyDescent="0.3">
      <c r="A372" s="102">
        <v>1</v>
      </c>
      <c r="B372" s="61">
        <v>2</v>
      </c>
      <c r="C372" s="103">
        <v>3</v>
      </c>
      <c r="D372" s="104">
        <v>4</v>
      </c>
      <c r="E372" s="105">
        <v>5</v>
      </c>
      <c r="F372" s="105">
        <v>6</v>
      </c>
      <c r="G372" s="105">
        <v>7</v>
      </c>
      <c r="H372" s="106">
        <v>8</v>
      </c>
    </row>
    <row r="373" spans="1:8" ht="18.75" x14ac:dyDescent="0.25">
      <c r="A373" s="451" t="s">
        <v>807</v>
      </c>
      <c r="B373" s="452"/>
      <c r="C373" s="91" t="s">
        <v>958</v>
      </c>
      <c r="D373" s="92"/>
      <c r="E373" s="107"/>
      <c r="F373" s="107"/>
      <c r="G373" s="108"/>
      <c r="H373" s="109"/>
    </row>
    <row r="374" spans="1:8" ht="18.75" x14ac:dyDescent="0.25">
      <c r="A374" s="69" t="s">
        <v>184</v>
      </c>
      <c r="B374" s="110" t="s">
        <v>808</v>
      </c>
      <c r="C374" s="71" t="s">
        <v>958</v>
      </c>
      <c r="D374" s="72"/>
      <c r="E374" s="111"/>
      <c r="F374" s="111"/>
      <c r="G374" s="112"/>
      <c r="H374" s="113"/>
    </row>
    <row r="375" spans="1:8" ht="18.75" x14ac:dyDescent="0.25">
      <c r="A375" s="69" t="s">
        <v>185</v>
      </c>
      <c r="B375" s="78" t="s">
        <v>186</v>
      </c>
      <c r="C375" s="71" t="s">
        <v>958</v>
      </c>
      <c r="D375" s="72"/>
      <c r="E375" s="111"/>
      <c r="F375" s="111"/>
      <c r="G375" s="112"/>
      <c r="H375" s="113"/>
    </row>
    <row r="376" spans="1:8" ht="31.5" x14ac:dyDescent="0.25">
      <c r="A376" s="69" t="s">
        <v>187</v>
      </c>
      <c r="B376" s="77" t="s">
        <v>809</v>
      </c>
      <c r="C376" s="71" t="s">
        <v>958</v>
      </c>
      <c r="D376" s="72"/>
      <c r="E376" s="114"/>
      <c r="F376" s="114"/>
      <c r="G376" s="112"/>
      <c r="H376" s="113"/>
    </row>
    <row r="377" spans="1:8" ht="18.75" x14ac:dyDescent="0.25">
      <c r="A377" s="69" t="s">
        <v>188</v>
      </c>
      <c r="B377" s="79" t="s">
        <v>810</v>
      </c>
      <c r="C377" s="71" t="s">
        <v>958</v>
      </c>
      <c r="D377" s="72"/>
      <c r="E377" s="114"/>
      <c r="F377" s="114"/>
      <c r="G377" s="112"/>
      <c r="H377" s="113"/>
    </row>
    <row r="378" spans="1:8" ht="31.5" x14ac:dyDescent="0.25">
      <c r="A378" s="69" t="s">
        <v>811</v>
      </c>
      <c r="B378" s="80" t="s">
        <v>291</v>
      </c>
      <c r="C378" s="71" t="s">
        <v>958</v>
      </c>
      <c r="D378" s="72"/>
      <c r="E378" s="114"/>
      <c r="F378" s="114"/>
      <c r="G378" s="112"/>
      <c r="H378" s="113"/>
    </row>
    <row r="379" spans="1:8" ht="31.5" x14ac:dyDescent="0.25">
      <c r="A379" s="69" t="s">
        <v>812</v>
      </c>
      <c r="B379" s="80" t="s">
        <v>292</v>
      </c>
      <c r="C379" s="71" t="s">
        <v>958</v>
      </c>
      <c r="D379" s="72"/>
      <c r="E379" s="114"/>
      <c r="F379" s="114"/>
      <c r="G379" s="112"/>
      <c r="H379" s="113"/>
    </row>
    <row r="380" spans="1:8" ht="31.5" x14ac:dyDescent="0.25">
      <c r="A380" s="69" t="s">
        <v>813</v>
      </c>
      <c r="B380" s="80" t="s">
        <v>293</v>
      </c>
      <c r="C380" s="71" t="s">
        <v>958</v>
      </c>
      <c r="D380" s="72"/>
      <c r="E380" s="114"/>
      <c r="F380" s="114"/>
      <c r="G380" s="112"/>
      <c r="H380" s="113"/>
    </row>
    <row r="381" spans="1:8" ht="18.75" x14ac:dyDescent="0.25">
      <c r="A381" s="69" t="s">
        <v>190</v>
      </c>
      <c r="B381" s="79" t="s">
        <v>814</v>
      </c>
      <c r="C381" s="71" t="s">
        <v>958</v>
      </c>
      <c r="D381" s="72"/>
      <c r="E381" s="114"/>
      <c r="F381" s="114"/>
      <c r="G381" s="112"/>
      <c r="H381" s="113"/>
    </row>
    <row r="382" spans="1:8" ht="18.75" x14ac:dyDescent="0.25">
      <c r="A382" s="69" t="s">
        <v>192</v>
      </c>
      <c r="B382" s="79" t="s">
        <v>815</v>
      </c>
      <c r="C382" s="71" t="s">
        <v>958</v>
      </c>
      <c r="D382" s="72"/>
      <c r="E382" s="114"/>
      <c r="F382" s="114"/>
      <c r="G382" s="112"/>
      <c r="H382" s="113"/>
    </row>
    <row r="383" spans="1:8" ht="18.75" x14ac:dyDescent="0.25">
      <c r="A383" s="69" t="s">
        <v>194</v>
      </c>
      <c r="B383" s="79" t="s">
        <v>816</v>
      </c>
      <c r="C383" s="71" t="s">
        <v>958</v>
      </c>
      <c r="D383" s="72"/>
      <c r="E383" s="114"/>
      <c r="F383" s="114"/>
      <c r="G383" s="112"/>
      <c r="H383" s="113"/>
    </row>
    <row r="384" spans="1:8" ht="18.75" x14ac:dyDescent="0.25">
      <c r="A384" s="69" t="s">
        <v>195</v>
      </c>
      <c r="B384" s="79" t="s">
        <v>817</v>
      </c>
      <c r="C384" s="71" t="s">
        <v>958</v>
      </c>
      <c r="D384" s="72"/>
      <c r="E384" s="114"/>
      <c r="F384" s="114"/>
      <c r="G384" s="112"/>
      <c r="H384" s="113"/>
    </row>
    <row r="385" spans="1:8" ht="31.5" x14ac:dyDescent="0.25">
      <c r="A385" s="69" t="s">
        <v>818</v>
      </c>
      <c r="B385" s="80" t="s">
        <v>819</v>
      </c>
      <c r="C385" s="71" t="s">
        <v>958</v>
      </c>
      <c r="D385" s="72"/>
      <c r="E385" s="114"/>
      <c r="F385" s="114"/>
      <c r="G385" s="112"/>
      <c r="H385" s="113"/>
    </row>
    <row r="386" spans="1:8" ht="18.75" x14ac:dyDescent="0.25">
      <c r="A386" s="69" t="s">
        <v>820</v>
      </c>
      <c r="B386" s="80" t="s">
        <v>821</v>
      </c>
      <c r="C386" s="71" t="s">
        <v>958</v>
      </c>
      <c r="D386" s="72"/>
      <c r="E386" s="114"/>
      <c r="F386" s="114"/>
      <c r="G386" s="112"/>
      <c r="H386" s="113"/>
    </row>
    <row r="387" spans="1:8" ht="18.75" x14ac:dyDescent="0.25">
      <c r="A387" s="69" t="s">
        <v>822</v>
      </c>
      <c r="B387" s="80" t="s">
        <v>202</v>
      </c>
      <c r="C387" s="71" t="s">
        <v>958</v>
      </c>
      <c r="D387" s="72"/>
      <c r="E387" s="114"/>
      <c r="F387" s="114"/>
      <c r="G387" s="112"/>
      <c r="H387" s="113"/>
    </row>
    <row r="388" spans="1:8" ht="18.75" x14ac:dyDescent="0.25">
      <c r="A388" s="69" t="s">
        <v>823</v>
      </c>
      <c r="B388" s="80" t="s">
        <v>821</v>
      </c>
      <c r="C388" s="71" t="s">
        <v>958</v>
      </c>
      <c r="D388" s="72"/>
      <c r="E388" s="114"/>
      <c r="F388" s="114"/>
      <c r="G388" s="112"/>
      <c r="H388" s="113"/>
    </row>
    <row r="389" spans="1:8" ht="18.75" x14ac:dyDescent="0.25">
      <c r="A389" s="69" t="s">
        <v>196</v>
      </c>
      <c r="B389" s="79" t="s">
        <v>824</v>
      </c>
      <c r="C389" s="71" t="s">
        <v>958</v>
      </c>
      <c r="D389" s="72"/>
      <c r="E389" s="114"/>
      <c r="F389" s="114"/>
      <c r="G389" s="112"/>
      <c r="H389" s="113"/>
    </row>
    <row r="390" spans="1:8" ht="18.75" x14ac:dyDescent="0.25">
      <c r="A390" s="69" t="s">
        <v>197</v>
      </c>
      <c r="B390" s="79" t="s">
        <v>643</v>
      </c>
      <c r="C390" s="71" t="s">
        <v>958</v>
      </c>
      <c r="D390" s="72"/>
      <c r="E390" s="114"/>
      <c r="F390" s="114"/>
      <c r="G390" s="112"/>
      <c r="H390" s="113"/>
    </row>
    <row r="391" spans="1:8" ht="31.5" x14ac:dyDescent="0.25">
      <c r="A391" s="69" t="s">
        <v>825</v>
      </c>
      <c r="B391" s="79" t="s">
        <v>826</v>
      </c>
      <c r="C391" s="71" t="s">
        <v>958</v>
      </c>
      <c r="D391" s="72"/>
      <c r="E391" s="114"/>
      <c r="F391" s="114"/>
      <c r="G391" s="112"/>
      <c r="H391" s="113"/>
    </row>
    <row r="392" spans="1:8" ht="18.75" x14ac:dyDescent="0.25">
      <c r="A392" s="69" t="s">
        <v>827</v>
      </c>
      <c r="B392" s="80" t="s">
        <v>198</v>
      </c>
      <c r="C392" s="71" t="s">
        <v>958</v>
      </c>
      <c r="D392" s="72"/>
      <c r="E392" s="114"/>
      <c r="F392" s="114"/>
      <c r="G392" s="112"/>
      <c r="H392" s="113"/>
    </row>
    <row r="393" spans="1:8" ht="18.75" x14ac:dyDescent="0.25">
      <c r="A393" s="69" t="s">
        <v>828</v>
      </c>
      <c r="B393" s="115" t="s">
        <v>199</v>
      </c>
      <c r="C393" s="71" t="s">
        <v>958</v>
      </c>
      <c r="D393" s="72"/>
      <c r="E393" s="114"/>
      <c r="F393" s="114"/>
      <c r="G393" s="112"/>
      <c r="H393" s="113"/>
    </row>
    <row r="394" spans="1:8" ht="31.5" x14ac:dyDescent="0.25">
      <c r="A394" s="69" t="s">
        <v>200</v>
      </c>
      <c r="B394" s="77" t="s">
        <v>829</v>
      </c>
      <c r="C394" s="71" t="s">
        <v>958</v>
      </c>
      <c r="D394" s="72"/>
      <c r="E394" s="111"/>
      <c r="F394" s="111"/>
      <c r="G394" s="112"/>
      <c r="H394" s="113"/>
    </row>
    <row r="395" spans="1:8" ht="31.5" x14ac:dyDescent="0.25">
      <c r="A395" s="69" t="s">
        <v>830</v>
      </c>
      <c r="B395" s="79" t="s">
        <v>291</v>
      </c>
      <c r="C395" s="71" t="s">
        <v>958</v>
      </c>
      <c r="D395" s="72"/>
      <c r="E395" s="111"/>
      <c r="F395" s="111"/>
      <c r="G395" s="112"/>
      <c r="H395" s="113"/>
    </row>
    <row r="396" spans="1:8" ht="31.5" x14ac:dyDescent="0.25">
      <c r="A396" s="69" t="s">
        <v>831</v>
      </c>
      <c r="B396" s="79" t="s">
        <v>292</v>
      </c>
      <c r="C396" s="71" t="s">
        <v>958</v>
      </c>
      <c r="D396" s="72"/>
      <c r="E396" s="111"/>
      <c r="F396" s="111"/>
      <c r="G396" s="112"/>
      <c r="H396" s="113"/>
    </row>
    <row r="397" spans="1:8" ht="31.5" x14ac:dyDescent="0.25">
      <c r="A397" s="69" t="s">
        <v>832</v>
      </c>
      <c r="B397" s="79" t="s">
        <v>293</v>
      </c>
      <c r="C397" s="71" t="s">
        <v>958</v>
      </c>
      <c r="D397" s="72"/>
      <c r="E397" s="111"/>
      <c r="F397" s="111"/>
      <c r="G397" s="112"/>
      <c r="H397" s="113"/>
    </row>
    <row r="398" spans="1:8" ht="18.75" x14ac:dyDescent="0.25">
      <c r="A398" s="69" t="s">
        <v>201</v>
      </c>
      <c r="B398" s="77" t="s">
        <v>833</v>
      </c>
      <c r="C398" s="71" t="s">
        <v>958</v>
      </c>
      <c r="D398" s="72"/>
      <c r="E398" s="111"/>
      <c r="F398" s="111"/>
      <c r="G398" s="112"/>
      <c r="H398" s="113"/>
    </row>
    <row r="399" spans="1:8" ht="18.75" x14ac:dyDescent="0.25">
      <c r="A399" s="69" t="s">
        <v>203</v>
      </c>
      <c r="B399" s="78" t="s">
        <v>834</v>
      </c>
      <c r="C399" s="71" t="s">
        <v>958</v>
      </c>
      <c r="D399" s="72"/>
      <c r="E399" s="111"/>
      <c r="F399" s="111"/>
      <c r="G399" s="112"/>
      <c r="H399" s="113"/>
    </row>
    <row r="400" spans="1:8" ht="18.75" x14ac:dyDescent="0.25">
      <c r="A400" s="69" t="s">
        <v>204</v>
      </c>
      <c r="B400" s="77" t="s">
        <v>835</v>
      </c>
      <c r="C400" s="71" t="s">
        <v>958</v>
      </c>
      <c r="D400" s="72"/>
      <c r="E400" s="114"/>
      <c r="F400" s="114"/>
      <c r="G400" s="112"/>
      <c r="H400" s="113"/>
    </row>
    <row r="401" spans="1:8" ht="18.75" x14ac:dyDescent="0.25">
      <c r="A401" s="69" t="s">
        <v>205</v>
      </c>
      <c r="B401" s="79" t="s">
        <v>189</v>
      </c>
      <c r="C401" s="71" t="s">
        <v>958</v>
      </c>
      <c r="D401" s="72"/>
      <c r="E401" s="114"/>
      <c r="F401" s="114"/>
      <c r="G401" s="112"/>
      <c r="H401" s="113"/>
    </row>
    <row r="402" spans="1:8" ht="31.5" x14ac:dyDescent="0.25">
      <c r="A402" s="69" t="s">
        <v>836</v>
      </c>
      <c r="B402" s="79" t="s">
        <v>291</v>
      </c>
      <c r="C402" s="71" t="s">
        <v>958</v>
      </c>
      <c r="D402" s="72"/>
      <c r="E402" s="114"/>
      <c r="F402" s="114"/>
      <c r="G402" s="112"/>
      <c r="H402" s="113"/>
    </row>
    <row r="403" spans="1:8" ht="31.5" x14ac:dyDescent="0.25">
      <c r="A403" s="69" t="s">
        <v>837</v>
      </c>
      <c r="B403" s="79" t="s">
        <v>292</v>
      </c>
      <c r="C403" s="71" t="s">
        <v>958</v>
      </c>
      <c r="D403" s="72"/>
      <c r="E403" s="114"/>
      <c r="F403" s="114"/>
      <c r="G403" s="112"/>
      <c r="H403" s="113"/>
    </row>
    <row r="404" spans="1:8" ht="31.5" x14ac:dyDescent="0.25">
      <c r="A404" s="69" t="s">
        <v>838</v>
      </c>
      <c r="B404" s="79" t="s">
        <v>293</v>
      </c>
      <c r="C404" s="71" t="s">
        <v>958</v>
      </c>
      <c r="D404" s="72"/>
      <c r="E404" s="114"/>
      <c r="F404" s="114"/>
      <c r="G404" s="112"/>
      <c r="H404" s="113"/>
    </row>
    <row r="405" spans="1:8" ht="18.75" x14ac:dyDescent="0.25">
      <c r="A405" s="69" t="s">
        <v>206</v>
      </c>
      <c r="B405" s="79" t="s">
        <v>631</v>
      </c>
      <c r="C405" s="71" t="s">
        <v>958</v>
      </c>
      <c r="D405" s="72"/>
      <c r="E405" s="114"/>
      <c r="F405" s="114"/>
      <c r="G405" s="112"/>
      <c r="H405" s="113"/>
    </row>
    <row r="406" spans="1:8" ht="18.75" x14ac:dyDescent="0.25">
      <c r="A406" s="69" t="s">
        <v>207</v>
      </c>
      <c r="B406" s="79" t="s">
        <v>191</v>
      </c>
      <c r="C406" s="71" t="s">
        <v>958</v>
      </c>
      <c r="D406" s="72"/>
      <c r="E406" s="114"/>
      <c r="F406" s="114"/>
      <c r="G406" s="112"/>
      <c r="H406" s="113"/>
    </row>
    <row r="407" spans="1:8" ht="18.75" x14ac:dyDescent="0.25">
      <c r="A407" s="69" t="s">
        <v>208</v>
      </c>
      <c r="B407" s="79" t="s">
        <v>636</v>
      </c>
      <c r="C407" s="71" t="s">
        <v>958</v>
      </c>
      <c r="D407" s="72"/>
      <c r="E407" s="114"/>
      <c r="F407" s="114"/>
      <c r="G407" s="112"/>
      <c r="H407" s="113"/>
    </row>
    <row r="408" spans="1:8" ht="18.75" x14ac:dyDescent="0.25">
      <c r="A408" s="69" t="s">
        <v>209</v>
      </c>
      <c r="B408" s="79" t="s">
        <v>193</v>
      </c>
      <c r="C408" s="71" t="s">
        <v>958</v>
      </c>
      <c r="D408" s="72"/>
      <c r="E408" s="114"/>
      <c r="F408" s="114"/>
      <c r="G408" s="112"/>
      <c r="H408" s="113"/>
    </row>
    <row r="409" spans="1:8" ht="18.75" x14ac:dyDescent="0.25">
      <c r="A409" s="69" t="s">
        <v>210</v>
      </c>
      <c r="B409" s="79" t="s">
        <v>643</v>
      </c>
      <c r="C409" s="71" t="s">
        <v>958</v>
      </c>
      <c r="D409" s="72"/>
      <c r="E409" s="114"/>
      <c r="F409" s="114"/>
      <c r="G409" s="112"/>
      <c r="H409" s="113"/>
    </row>
    <row r="410" spans="1:8" ht="31.5" x14ac:dyDescent="0.25">
      <c r="A410" s="69" t="s">
        <v>211</v>
      </c>
      <c r="B410" s="79" t="s">
        <v>646</v>
      </c>
      <c r="C410" s="71" t="s">
        <v>958</v>
      </c>
      <c r="D410" s="72"/>
      <c r="E410" s="114"/>
      <c r="F410" s="114"/>
      <c r="G410" s="112"/>
      <c r="H410" s="113"/>
    </row>
    <row r="411" spans="1:8" ht="18.75" x14ac:dyDescent="0.25">
      <c r="A411" s="69" t="s">
        <v>212</v>
      </c>
      <c r="B411" s="80" t="s">
        <v>198</v>
      </c>
      <c r="C411" s="71" t="s">
        <v>958</v>
      </c>
      <c r="D411" s="72"/>
      <c r="E411" s="114"/>
      <c r="F411" s="114"/>
      <c r="G411" s="112"/>
      <c r="H411" s="113"/>
    </row>
    <row r="412" spans="1:8" ht="18.75" x14ac:dyDescent="0.25">
      <c r="A412" s="69" t="s">
        <v>213</v>
      </c>
      <c r="B412" s="115" t="s">
        <v>199</v>
      </c>
      <c r="C412" s="71" t="s">
        <v>958</v>
      </c>
      <c r="D412" s="72"/>
      <c r="E412" s="114"/>
      <c r="F412" s="114"/>
      <c r="G412" s="112"/>
      <c r="H412" s="113"/>
    </row>
    <row r="413" spans="1:8" ht="18.75" x14ac:dyDescent="0.25">
      <c r="A413" s="69" t="s">
        <v>214</v>
      </c>
      <c r="B413" s="77" t="s">
        <v>839</v>
      </c>
      <c r="C413" s="71" t="s">
        <v>958</v>
      </c>
      <c r="D413" s="72"/>
      <c r="E413" s="111"/>
      <c r="F413" s="111"/>
      <c r="G413" s="112"/>
      <c r="H413" s="113"/>
    </row>
    <row r="414" spans="1:8" ht="18.75" x14ac:dyDescent="0.25">
      <c r="A414" s="69" t="s">
        <v>215</v>
      </c>
      <c r="B414" s="77" t="s">
        <v>216</v>
      </c>
      <c r="C414" s="71" t="s">
        <v>958</v>
      </c>
      <c r="D414" s="72"/>
      <c r="E414" s="111"/>
      <c r="F414" s="111"/>
      <c r="G414" s="112"/>
      <c r="H414" s="113"/>
    </row>
    <row r="415" spans="1:8" ht="18.75" x14ac:dyDescent="0.25">
      <c r="A415" s="69" t="s">
        <v>217</v>
      </c>
      <c r="B415" s="79" t="s">
        <v>189</v>
      </c>
      <c r="C415" s="71" t="s">
        <v>958</v>
      </c>
      <c r="D415" s="72"/>
      <c r="E415" s="111"/>
      <c r="F415" s="111"/>
      <c r="G415" s="112"/>
      <c r="H415" s="113"/>
    </row>
    <row r="416" spans="1:8" ht="31.5" x14ac:dyDescent="0.25">
      <c r="A416" s="69" t="s">
        <v>840</v>
      </c>
      <c r="B416" s="79" t="s">
        <v>291</v>
      </c>
      <c r="C416" s="71" t="s">
        <v>958</v>
      </c>
      <c r="D416" s="72"/>
      <c r="E416" s="111"/>
      <c r="F416" s="111"/>
      <c r="G416" s="112"/>
      <c r="H416" s="113"/>
    </row>
    <row r="417" spans="1:10" ht="31.5" x14ac:dyDescent="0.25">
      <c r="A417" s="69" t="s">
        <v>841</v>
      </c>
      <c r="B417" s="79" t="s">
        <v>292</v>
      </c>
      <c r="C417" s="71" t="s">
        <v>958</v>
      </c>
      <c r="D417" s="72"/>
      <c r="E417" s="111"/>
      <c r="F417" s="111"/>
      <c r="G417" s="112"/>
      <c r="H417" s="113"/>
    </row>
    <row r="418" spans="1:10" ht="31.5" x14ac:dyDescent="0.25">
      <c r="A418" s="69" t="s">
        <v>842</v>
      </c>
      <c r="B418" s="79" t="s">
        <v>293</v>
      </c>
      <c r="C418" s="71" t="s">
        <v>958</v>
      </c>
      <c r="D418" s="72"/>
      <c r="E418" s="111"/>
      <c r="F418" s="111"/>
      <c r="G418" s="112"/>
      <c r="H418" s="113"/>
    </row>
    <row r="419" spans="1:10" ht="18.75" x14ac:dyDescent="0.25">
      <c r="A419" s="69" t="s">
        <v>218</v>
      </c>
      <c r="B419" s="79" t="s">
        <v>631</v>
      </c>
      <c r="C419" s="71" t="s">
        <v>958</v>
      </c>
      <c r="D419" s="72"/>
      <c r="E419" s="111"/>
      <c r="F419" s="111"/>
      <c r="G419" s="112"/>
      <c r="H419" s="113"/>
    </row>
    <row r="420" spans="1:10" ht="18.75" x14ac:dyDescent="0.25">
      <c r="A420" s="69" t="s">
        <v>219</v>
      </c>
      <c r="B420" s="79" t="s">
        <v>191</v>
      </c>
      <c r="C420" s="71" t="s">
        <v>958</v>
      </c>
      <c r="D420" s="72"/>
      <c r="E420" s="111"/>
      <c r="F420" s="111"/>
      <c r="G420" s="112"/>
      <c r="H420" s="113"/>
    </row>
    <row r="421" spans="1:10" ht="18.75" x14ac:dyDescent="0.25">
      <c r="A421" s="69" t="s">
        <v>220</v>
      </c>
      <c r="B421" s="79" t="s">
        <v>636</v>
      </c>
      <c r="C421" s="71" t="s">
        <v>958</v>
      </c>
      <c r="D421" s="72"/>
      <c r="E421" s="111"/>
      <c r="F421" s="111"/>
      <c r="G421" s="112"/>
      <c r="H421" s="113"/>
    </row>
    <row r="422" spans="1:10" ht="18.75" x14ac:dyDescent="0.25">
      <c r="A422" s="69" t="s">
        <v>221</v>
      </c>
      <c r="B422" s="79" t="s">
        <v>193</v>
      </c>
      <c r="C422" s="71" t="s">
        <v>958</v>
      </c>
      <c r="D422" s="72"/>
      <c r="E422" s="111"/>
      <c r="F422" s="111"/>
      <c r="G422" s="112"/>
      <c r="H422" s="113"/>
    </row>
    <row r="423" spans="1:10" ht="18.75" x14ac:dyDescent="0.25">
      <c r="A423" s="69" t="s">
        <v>222</v>
      </c>
      <c r="B423" s="79" t="s">
        <v>643</v>
      </c>
      <c r="C423" s="71" t="s">
        <v>958</v>
      </c>
      <c r="D423" s="72"/>
      <c r="E423" s="111"/>
      <c r="F423" s="111"/>
      <c r="G423" s="112"/>
      <c r="H423" s="113"/>
    </row>
    <row r="424" spans="1:10" ht="31.5" x14ac:dyDescent="0.25">
      <c r="A424" s="69" t="s">
        <v>223</v>
      </c>
      <c r="B424" s="79" t="s">
        <v>646</v>
      </c>
      <c r="C424" s="71" t="s">
        <v>958</v>
      </c>
      <c r="D424" s="72"/>
      <c r="E424" s="111"/>
      <c r="F424" s="111"/>
      <c r="G424" s="112"/>
      <c r="H424" s="113"/>
    </row>
    <row r="425" spans="1:10" ht="18.75" x14ac:dyDescent="0.25">
      <c r="A425" s="69" t="s">
        <v>224</v>
      </c>
      <c r="B425" s="115" t="s">
        <v>198</v>
      </c>
      <c r="C425" s="71" t="s">
        <v>958</v>
      </c>
      <c r="D425" s="72"/>
      <c r="E425" s="111"/>
      <c r="F425" s="111"/>
      <c r="G425" s="112"/>
      <c r="H425" s="113"/>
    </row>
    <row r="426" spans="1:10" ht="18.75" x14ac:dyDescent="0.25">
      <c r="A426" s="69" t="s">
        <v>225</v>
      </c>
      <c r="B426" s="115" t="s">
        <v>199</v>
      </c>
      <c r="C426" s="71" t="s">
        <v>958</v>
      </c>
      <c r="D426" s="72"/>
      <c r="E426" s="111"/>
      <c r="F426" s="111"/>
      <c r="G426" s="112"/>
      <c r="H426" s="113"/>
    </row>
    <row r="427" spans="1:10" ht="18.75" x14ac:dyDescent="0.25">
      <c r="A427" s="69" t="s">
        <v>226</v>
      </c>
      <c r="B427" s="78" t="s">
        <v>843</v>
      </c>
      <c r="C427" s="71" t="s">
        <v>958</v>
      </c>
      <c r="D427" s="72"/>
      <c r="E427" s="111"/>
      <c r="F427" s="111"/>
      <c r="G427" s="116"/>
      <c r="H427" s="113"/>
    </row>
    <row r="428" spans="1:10" ht="18.75" x14ac:dyDescent="0.25">
      <c r="A428" s="69" t="s">
        <v>227</v>
      </c>
      <c r="B428" s="78" t="s">
        <v>844</v>
      </c>
      <c r="C428" s="71" t="s">
        <v>958</v>
      </c>
      <c r="D428" s="72"/>
      <c r="E428" s="111"/>
      <c r="F428" s="111"/>
      <c r="G428" s="112"/>
      <c r="H428" s="113"/>
    </row>
    <row r="429" spans="1:10" ht="18.75" x14ac:dyDescent="0.3">
      <c r="A429" s="69" t="s">
        <v>228</v>
      </c>
      <c r="B429" s="77" t="s">
        <v>845</v>
      </c>
      <c r="C429" s="71" t="s">
        <v>958</v>
      </c>
      <c r="D429" s="72"/>
      <c r="E429" s="111"/>
      <c r="F429" s="111"/>
      <c r="G429" s="112"/>
      <c r="H429" s="113"/>
      <c r="I429" s="117"/>
      <c r="J429" s="118"/>
    </row>
    <row r="430" spans="1:10" ht="18.75" x14ac:dyDescent="0.25">
      <c r="A430" s="69" t="s">
        <v>229</v>
      </c>
      <c r="B430" s="77" t="s">
        <v>230</v>
      </c>
      <c r="C430" s="71" t="s">
        <v>958</v>
      </c>
      <c r="D430" s="72"/>
      <c r="E430" s="111"/>
      <c r="F430" s="111"/>
      <c r="G430" s="112"/>
      <c r="H430" s="113"/>
      <c r="I430" s="119"/>
    </row>
    <row r="431" spans="1:10" ht="18.75" x14ac:dyDescent="0.25">
      <c r="A431" s="69" t="s">
        <v>231</v>
      </c>
      <c r="B431" s="110" t="s">
        <v>232</v>
      </c>
      <c r="C431" s="71" t="s">
        <v>958</v>
      </c>
      <c r="D431" s="72"/>
      <c r="E431" s="111"/>
      <c r="F431" s="111"/>
      <c r="G431" s="112"/>
      <c r="H431" s="113"/>
    </row>
    <row r="432" spans="1:10" ht="18.75" x14ac:dyDescent="0.25">
      <c r="A432" s="69" t="s">
        <v>233</v>
      </c>
      <c r="B432" s="78" t="s">
        <v>234</v>
      </c>
      <c r="C432" s="71" t="s">
        <v>958</v>
      </c>
      <c r="D432" s="72"/>
      <c r="E432" s="111"/>
      <c r="F432" s="111"/>
      <c r="G432" s="112"/>
      <c r="H432" s="113"/>
    </row>
    <row r="433" spans="1:8" ht="18.75" x14ac:dyDescent="0.25">
      <c r="A433" s="69" t="s">
        <v>235</v>
      </c>
      <c r="B433" s="78" t="s">
        <v>236</v>
      </c>
      <c r="C433" s="71" t="s">
        <v>958</v>
      </c>
      <c r="D433" s="72"/>
      <c r="E433" s="111"/>
      <c r="F433" s="111"/>
      <c r="G433" s="112"/>
      <c r="H433" s="113"/>
    </row>
    <row r="434" spans="1:8" ht="18.75" x14ac:dyDescent="0.25">
      <c r="A434" s="69" t="s">
        <v>237</v>
      </c>
      <c r="B434" s="78" t="s">
        <v>846</v>
      </c>
      <c r="C434" s="71" t="s">
        <v>958</v>
      </c>
      <c r="D434" s="72"/>
      <c r="E434" s="111"/>
      <c r="F434" s="111"/>
      <c r="G434" s="112"/>
      <c r="H434" s="113"/>
    </row>
    <row r="435" spans="1:8" ht="18.75" x14ac:dyDescent="0.25">
      <c r="A435" s="69" t="s">
        <v>238</v>
      </c>
      <c r="B435" s="78" t="s">
        <v>239</v>
      </c>
      <c r="C435" s="71" t="s">
        <v>958</v>
      </c>
      <c r="D435" s="72"/>
      <c r="E435" s="111"/>
      <c r="F435" s="111"/>
      <c r="G435" s="112"/>
      <c r="H435" s="113"/>
    </row>
    <row r="436" spans="1:8" ht="18.75" x14ac:dyDescent="0.25">
      <c r="A436" s="69" t="s">
        <v>240</v>
      </c>
      <c r="B436" s="78" t="s">
        <v>241</v>
      </c>
      <c r="C436" s="71" t="s">
        <v>958</v>
      </c>
      <c r="D436" s="72"/>
      <c r="E436" s="111"/>
      <c r="F436" s="111"/>
      <c r="G436" s="112"/>
      <c r="H436" s="113"/>
    </row>
    <row r="437" spans="1:8" ht="18.75" x14ac:dyDescent="0.25">
      <c r="A437" s="69" t="s">
        <v>242</v>
      </c>
      <c r="B437" s="77" t="s">
        <v>243</v>
      </c>
      <c r="C437" s="71" t="s">
        <v>958</v>
      </c>
      <c r="D437" s="72"/>
      <c r="E437" s="111"/>
      <c r="F437" s="111"/>
      <c r="G437" s="112"/>
      <c r="H437" s="113"/>
    </row>
    <row r="438" spans="1:8" ht="31.5" x14ac:dyDescent="0.25">
      <c r="A438" s="69" t="s">
        <v>244</v>
      </c>
      <c r="B438" s="79" t="s">
        <v>245</v>
      </c>
      <c r="C438" s="71" t="s">
        <v>958</v>
      </c>
      <c r="D438" s="72"/>
      <c r="E438" s="120"/>
      <c r="F438" s="120"/>
      <c r="G438" s="112"/>
      <c r="H438" s="113"/>
    </row>
    <row r="439" spans="1:8" ht="18.75" x14ac:dyDescent="0.25">
      <c r="A439" s="69" t="s">
        <v>246</v>
      </c>
      <c r="B439" s="77" t="s">
        <v>247</v>
      </c>
      <c r="C439" s="71" t="s">
        <v>958</v>
      </c>
      <c r="D439" s="72"/>
      <c r="E439" s="120"/>
      <c r="F439" s="120"/>
      <c r="G439" s="112"/>
      <c r="H439" s="113"/>
    </row>
    <row r="440" spans="1:8" ht="31.5" x14ac:dyDescent="0.25">
      <c r="A440" s="69" t="s">
        <v>248</v>
      </c>
      <c r="B440" s="79" t="s">
        <v>249</v>
      </c>
      <c r="C440" s="71" t="s">
        <v>958</v>
      </c>
      <c r="D440" s="72"/>
      <c r="E440" s="120"/>
      <c r="F440" s="120"/>
      <c r="G440" s="112"/>
      <c r="H440" s="113"/>
    </row>
    <row r="441" spans="1:8" ht="18.75" x14ac:dyDescent="0.25">
      <c r="A441" s="69" t="s">
        <v>250</v>
      </c>
      <c r="B441" s="78" t="s">
        <v>251</v>
      </c>
      <c r="C441" s="71" t="s">
        <v>958</v>
      </c>
      <c r="D441" s="72"/>
      <c r="E441" s="111"/>
      <c r="F441" s="111"/>
      <c r="G441" s="112"/>
      <c r="H441" s="113"/>
    </row>
    <row r="442" spans="1:8" ht="19.5" thickBot="1" x14ac:dyDescent="0.3">
      <c r="A442" s="81" t="s">
        <v>252</v>
      </c>
      <c r="B442" s="121" t="s">
        <v>253</v>
      </c>
      <c r="C442" s="83" t="s">
        <v>958</v>
      </c>
      <c r="D442" s="84"/>
      <c r="E442" s="122"/>
      <c r="F442" s="122"/>
      <c r="G442" s="123"/>
      <c r="H442" s="124"/>
    </row>
    <row r="443" spans="1:8" x14ac:dyDescent="0.25">
      <c r="A443" s="63" t="s">
        <v>368</v>
      </c>
      <c r="B443" s="64" t="s">
        <v>361</v>
      </c>
      <c r="C443" s="125" t="s">
        <v>459</v>
      </c>
      <c r="D443" s="126"/>
      <c r="E443" s="127"/>
      <c r="F443" s="127"/>
      <c r="G443" s="128"/>
      <c r="H443" s="129"/>
    </row>
    <row r="444" spans="1:8" ht="47.25" x14ac:dyDescent="0.25">
      <c r="A444" s="130" t="s">
        <v>847</v>
      </c>
      <c r="B444" s="78" t="s">
        <v>848</v>
      </c>
      <c r="C444" s="83" t="s">
        <v>958</v>
      </c>
      <c r="D444" s="84"/>
      <c r="E444" s="131"/>
      <c r="F444" s="131"/>
      <c r="G444" s="132"/>
      <c r="H444" s="133"/>
    </row>
    <row r="445" spans="1:8" x14ac:dyDescent="0.25">
      <c r="A445" s="130" t="s">
        <v>371</v>
      </c>
      <c r="B445" s="77" t="s">
        <v>849</v>
      </c>
      <c r="C445" s="71" t="s">
        <v>958</v>
      </c>
      <c r="D445" s="72"/>
      <c r="E445" s="131"/>
      <c r="F445" s="131"/>
      <c r="G445" s="132"/>
      <c r="H445" s="133"/>
    </row>
    <row r="446" spans="1:8" ht="31.5" x14ac:dyDescent="0.25">
      <c r="A446" s="130" t="s">
        <v>372</v>
      </c>
      <c r="B446" s="77" t="s">
        <v>850</v>
      </c>
      <c r="C446" s="83" t="s">
        <v>958</v>
      </c>
      <c r="D446" s="84"/>
      <c r="E446" s="131"/>
      <c r="F446" s="131"/>
      <c r="G446" s="132"/>
      <c r="H446" s="133"/>
    </row>
    <row r="447" spans="1:8" x14ac:dyDescent="0.25">
      <c r="A447" s="130" t="s">
        <v>373</v>
      </c>
      <c r="B447" s="77" t="s">
        <v>851</v>
      </c>
      <c r="C447" s="83" t="s">
        <v>958</v>
      </c>
      <c r="D447" s="84"/>
      <c r="E447" s="131"/>
      <c r="F447" s="131"/>
      <c r="G447" s="132"/>
      <c r="H447" s="133"/>
    </row>
    <row r="448" spans="1:8" ht="31.5" x14ac:dyDescent="0.25">
      <c r="A448" s="130" t="s">
        <v>374</v>
      </c>
      <c r="B448" s="78" t="s">
        <v>852</v>
      </c>
      <c r="C448" s="101" t="s">
        <v>459</v>
      </c>
      <c r="D448" s="134"/>
      <c r="E448" s="131"/>
      <c r="F448" s="131"/>
      <c r="G448" s="132"/>
      <c r="H448" s="133"/>
    </row>
    <row r="449" spans="1:8" x14ac:dyDescent="0.25">
      <c r="A449" s="130" t="s">
        <v>853</v>
      </c>
      <c r="B449" s="77" t="s">
        <v>854</v>
      </c>
      <c r="C449" s="83" t="s">
        <v>958</v>
      </c>
      <c r="D449" s="84"/>
      <c r="E449" s="131"/>
      <c r="F449" s="131"/>
      <c r="G449" s="132"/>
      <c r="H449" s="133"/>
    </row>
    <row r="450" spans="1:8" x14ac:dyDescent="0.25">
      <c r="A450" s="130" t="s">
        <v>855</v>
      </c>
      <c r="B450" s="77" t="s">
        <v>856</v>
      </c>
      <c r="C450" s="83" t="s">
        <v>958</v>
      </c>
      <c r="D450" s="84"/>
      <c r="E450" s="131"/>
      <c r="F450" s="131"/>
      <c r="G450" s="132"/>
      <c r="H450" s="133"/>
    </row>
    <row r="451" spans="1:8" ht="16.5" thickBot="1" x14ac:dyDescent="0.3">
      <c r="A451" s="135" t="s">
        <v>857</v>
      </c>
      <c r="B451" s="136" t="s">
        <v>858</v>
      </c>
      <c r="C451" s="88" t="s">
        <v>958</v>
      </c>
      <c r="D451" s="89"/>
      <c r="E451" s="137"/>
      <c r="F451" s="137"/>
      <c r="G451" s="138"/>
      <c r="H451" s="139"/>
    </row>
    <row r="452" spans="1:8" x14ac:dyDescent="0.25">
      <c r="A452" s="140"/>
      <c r="B452" s="141"/>
      <c r="C452" s="142"/>
      <c r="D452" s="142"/>
      <c r="E452" s="143"/>
      <c r="F452" s="143"/>
      <c r="G452" s="144"/>
      <c r="H452" s="144"/>
    </row>
    <row r="453" spans="1:8" x14ac:dyDescent="0.25">
      <c r="A453" s="140"/>
      <c r="B453" s="141"/>
      <c r="C453" s="142"/>
      <c r="D453" s="142"/>
      <c r="E453" s="143"/>
      <c r="F453" s="143"/>
      <c r="G453" s="144"/>
      <c r="H453" s="144"/>
    </row>
    <row r="454" spans="1:8" x14ac:dyDescent="0.25">
      <c r="A454" s="235" t="s">
        <v>859</v>
      </c>
      <c r="B454" s="141"/>
      <c r="C454" s="142"/>
      <c r="D454" s="142"/>
      <c r="E454" s="143"/>
      <c r="F454" s="143"/>
      <c r="G454" s="144"/>
      <c r="H454" s="144"/>
    </row>
    <row r="455" spans="1:8" x14ac:dyDescent="0.25">
      <c r="A455" s="453" t="s">
        <v>860</v>
      </c>
      <c r="B455" s="453"/>
      <c r="C455" s="453"/>
      <c r="D455" s="453"/>
      <c r="E455" s="453"/>
      <c r="F455" s="453"/>
      <c r="G455" s="453"/>
      <c r="H455" s="453"/>
    </row>
    <row r="456" spans="1:8" x14ac:dyDescent="0.25">
      <c r="A456" s="453" t="s">
        <v>861</v>
      </c>
      <c r="B456" s="453"/>
      <c r="C456" s="453"/>
      <c r="D456" s="453"/>
      <c r="E456" s="453"/>
      <c r="F456" s="453"/>
      <c r="G456" s="453"/>
      <c r="H456" s="453"/>
    </row>
    <row r="457" spans="1:8" x14ac:dyDescent="0.25">
      <c r="A457" s="453" t="s">
        <v>862</v>
      </c>
      <c r="B457" s="453"/>
      <c r="C457" s="453"/>
      <c r="D457" s="453"/>
      <c r="E457" s="453"/>
      <c r="F457" s="453"/>
      <c r="G457" s="453"/>
      <c r="H457" s="453"/>
    </row>
    <row r="458" spans="1:8" ht="26.25" customHeight="1" x14ac:dyDescent="0.25">
      <c r="A458" s="463" t="s">
        <v>863</v>
      </c>
      <c r="B458" s="463"/>
      <c r="C458" s="463"/>
      <c r="D458" s="463"/>
      <c r="E458" s="463"/>
      <c r="F458" s="463"/>
      <c r="G458" s="463"/>
      <c r="H458" s="463"/>
    </row>
    <row r="459" spans="1:8" x14ac:dyDescent="0.25">
      <c r="A459" s="445" t="s">
        <v>864</v>
      </c>
      <c r="B459" s="445"/>
      <c r="C459" s="445"/>
      <c r="D459" s="445"/>
      <c r="E459" s="445"/>
      <c r="F459" s="445"/>
      <c r="G459" s="445"/>
      <c r="H459" s="445"/>
    </row>
    <row r="461" spans="1:8" ht="18.75" x14ac:dyDescent="0.3">
      <c r="B461" s="344" t="s">
        <v>1084</v>
      </c>
    </row>
    <row r="462" spans="1:8" ht="18.75" x14ac:dyDescent="0.3">
      <c r="B462" s="344" t="s">
        <v>1087</v>
      </c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18:H18"/>
    <mergeCell ref="A458:H458"/>
    <mergeCell ref="A6:H7"/>
    <mergeCell ref="A12:B12"/>
    <mergeCell ref="A15:B15"/>
    <mergeCell ref="B370:B371"/>
    <mergeCell ref="C370:C371"/>
    <mergeCell ref="A19:A20"/>
    <mergeCell ref="B19:B20"/>
    <mergeCell ref="C19:C20"/>
    <mergeCell ref="A14:H14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'20квФп'!Область_печати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Гуторов Роман Александрович</cp:lastModifiedBy>
  <cp:lastPrinted>2019-05-13T10:17:38Z</cp:lastPrinted>
  <dcterms:created xsi:type="dcterms:W3CDTF">2009-07-27T10:10:26Z</dcterms:created>
  <dcterms:modified xsi:type="dcterms:W3CDTF">2020-08-06T07:24:34Z</dcterms:modified>
</cp:coreProperties>
</file>